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下载\"/>
    </mc:Choice>
  </mc:AlternateContent>
  <bookViews>
    <workbookView windowWidth="28800" windowHeight="12375"/>
  </bookViews>
  <sheets>
    <sheet name="Project (Detailed Version) " sheetId="1" r:id="rId1"/>
    <sheet name="Project (Concise Version)" sheetId="2" r:id="rId2"/>
  </sheets>
  <definedNames>
    <definedName name="_xlnm._FilterDatabase" localSheetId="0" hidden="1">'Project (Detailed Version) '!$A$5:$XFC$33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Fat丶宁</author>
  </authors>
  <commentList>
    <comment ref="H3" authorId="0">
      <text>
        <r>
          <rPr>
            <sz val="10"/>
            <rFont val="宋体"/>
            <charset val="134"/>
          </rPr>
          <t>Fat丶宁:
填写实施人员后，自动更下到干系人表中，如部分信息需要调整可直接修改干系人内容</t>
        </r>
      </text>
    </comment>
    <comment ref="L3" authorId="0">
      <text>
        <r>
          <rPr>
            <sz val="10"/>
            <rFont val="宋体"/>
            <charset val="134"/>
          </rPr>
          <t xml:space="preserve">Fat丶宁:
填写甲方负责人后，自动更下到干系人表中，如部分信息需要调整可直接修改干系人内容
</t>
        </r>
      </text>
    </comment>
  </commentList>
</comments>
</file>

<file path=xl/sharedStrings.xml><?xml version="1.0" encoding="utf-8"?>
<sst xmlns="http://schemas.openxmlformats.org/spreadsheetml/2006/main" count="324" uniqueCount="145">
  <si>
    <t>I. Project Basic Information</t>
  </si>
  <si>
    <t>Project Name</t>
  </si>
  <si>
    <t>Implementation Technology</t>
  </si>
  <si>
    <t>Client Representative (Party A)</t>
  </si>
  <si>
    <t>Sales Assistant</t>
  </si>
  <si>
    <t>Implementation Days</t>
  </si>
  <si>
    <t>Project Start Date</t>
  </si>
  <si>
    <t>Reporting Date</t>
  </si>
  <si>
    <t>End Progress</t>
  </si>
  <si>
    <t>Project Schedule Timeline</t>
  </si>
  <si>
    <t>II. Project Breakdown &amp; Schedule Plan</t>
  </si>
  <si>
    <t>Planned Implementation Time</t>
  </si>
  <si>
    <t>Planned End Time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</si>
  <si>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</si>
  <si>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</si>
  <si>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</si>
  <si>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</si>
  <si>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</si>
  <si>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</si>
  <si>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</si>
  <si>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</si>
  <si>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</si>
  <si>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</si>
  <si>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</si>
  <si>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</si>
  <si>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No.</t>
  </si>
  <si>
    <t>Project Phase</t>
  </si>
  <si>
    <t>Task Name</t>
  </si>
  <si>
    <t>Subtask</t>
  </si>
  <si>
    <t>Estimated Workload</t>
  </si>
  <si>
    <t>Importance</t>
  </si>
  <si>
    <t>Materials Required</t>
  </si>
  <si>
    <t>Responsible
(R)</t>
  </si>
  <si>
    <t>Approver
(A)</t>
  </si>
  <si>
    <t>Collaborator
(S)</t>
  </si>
  <si>
    <t>Support
(C)</t>
  </si>
  <si>
    <t>Informed
(I)</t>
  </si>
  <si>
    <t>Key Milestone</t>
  </si>
  <si>
    <t>Completion
Progress</t>
  </si>
  <si>
    <t>Risk Alert &amp; Remarks</t>
  </si>
  <si>
    <t>Planned Start Date</t>
  </si>
  <si>
    <t>Planned End Date</t>
  </si>
  <si>
    <t>Actual Completion Date</t>
  </si>
  <si>
    <t>Initiation</t>
  </si>
  <si>
    <t>Project Kickoff</t>
  </si>
  <si>
    <t>Normal</t>
  </si>
  <si>
    <t>梁建宁</t>
  </si>
  <si>
    <t>CRM basic info obtained; client contacted for general briefing</t>
  </si>
  <si>
    <t>Completed</t>
  </si>
  <si>
    <t>Preliminary Preparation (Site Survey)</t>
  </si>
  <si>
    <t>Requirements Research</t>
  </si>
  <si>
    <t>30 min</t>
  </si>
  <si>
    <t>Important</t>
  </si>
  <si>
    <t>杨杰文</t>
  </si>
  <si>
    <t>Confirm client requirements and finalize implementation plan</t>
  </si>
  <si>
    <t>Site Entry Agreement Signing</t>
  </si>
  <si>
    <t>Site Entry Agreement</t>
  </si>
  <si>
    <t>Sign site entry agreement</t>
  </si>
  <si>
    <t>Goods Inventory Check</t>
  </si>
  <si>
    <t>Very Important</t>
  </si>
  <si>
    <t>Goods Receipt Note</t>
  </si>
  <si>
    <t>王凌云</t>
  </si>
  <si>
    <t>Sign goods receipt note</t>
  </si>
  <si>
    <t>Planning</t>
  </si>
  <si>
    <t>Implementation Plan Confirmation</t>
  </si>
  <si>
    <t>Develop and confirm work plan</t>
  </si>
  <si>
    <t>Execution</t>
  </si>
  <si>
    <t>Network Debugging / Network Delivery</t>
  </si>
  <si>
    <t>LAN Debugging</t>
  </si>
  <si>
    <t>1 hour</t>
  </si>
  <si>
    <t>Required</t>
  </si>
  <si>
    <t>Network runs normally across the whole venue</t>
  </si>
  <si>
    <t>Software Deployment</t>
  </si>
  <si>
    <t>Server Deployment</t>
  </si>
  <si>
    <t>2 hours</t>
  </si>
  <si>
    <t>Youcaihua service starts normally</t>
  </si>
  <si>
    <t>Cashier Counter Deployment / Office PC Deployment</t>
  </si>
  <si>
    <t>Hardware Installation</t>
  </si>
  <si>
    <t>Card terminal configured and tested</t>
  </si>
  <si>
    <t>1-3 days</t>
  </si>
  <si>
    <t>Electric drill, power strip, wireless network</t>
  </si>
  <si>
    <t>周相勇</t>
  </si>
  <si>
    <t>Card terminal works normally</t>
  </si>
  <si>
    <t>Self-service equipment configured and tested</t>
  </si>
  <si>
    <t>0.5 day</t>
  </si>
  <si>
    <t>Network (Ethernet cable)</t>
  </si>
  <si>
    <t>黄泓元</t>
  </si>
  <si>
    <t>Self-service equipment works normally</t>
  </si>
  <si>
    <t>Access control equipment configured and tested</t>
  </si>
  <si>
    <t>1-2 days</t>
  </si>
  <si>
    <t>Reserved cable ducts, Ethernet cable</t>
  </si>
  <si>
    <t>吴小杰</t>
  </si>
  <si>
    <t>Access control equipment works normally</t>
  </si>
  <si>
    <t>POS machine configured and tested</t>
  </si>
  <si>
    <t>Wireless WiFi or 4G network</t>
  </si>
  <si>
    <t>叶其盛</t>
  </si>
  <si>
    <t>POS machine functions normally</t>
  </si>
  <si>
    <t>Billiards terminal configured and tested</t>
  </si>
  <si>
    <t>Electric drill, wireless network</t>
  </si>
  <si>
    <t>Billiards terminal works normally</t>
  </si>
  <si>
    <t>Interactive check-in configured and tested</t>
  </si>
  <si>
    <t>Wireless network, electric drill</t>
  </si>
  <si>
    <t>高晓钦</t>
  </si>
  <si>
    <t>Interactive check-in tasks set up and playable normally</t>
  </si>
  <si>
    <t>Ambience system installed and debugged</t>
  </si>
  <si>
    <t>TV, speaker system, LED strip, power supply</t>
  </si>
  <si>
    <t>Ambience system works normally</t>
  </si>
  <si>
    <t>System Content Initialization</t>
  </si>
  <si>
    <t>Payment Method Configuration</t>
  </si>
  <si>
    <t>Payment configuration materials</t>
  </si>
  <si>
    <t>Payment function tested normally</t>
  </si>
  <si>
    <t>Mini-APP feature enabled and authorized</t>
  </si>
  <si>
    <t>Mini-program administrator</t>
  </si>
  <si>
    <t>Mini-program functions normally</t>
  </si>
  <si>
    <t>Assist client in completing package setup</t>
  </si>
  <si>
    <t>(Owner)</t>
  </si>
  <si>
    <t>Package launch completed</t>
  </si>
  <si>
    <t>Data Import (for Replacement System only)</t>
  </si>
  <si>
    <t>3 hours</t>
  </si>
  <si>
    <t>高晓钦/黄植丰</t>
  </si>
  <si>
    <t>Historical data import completed</t>
  </si>
  <si>
    <t>System Training</t>
  </si>
  <si>
    <t>Front-desk Training / Back-office Training</t>
  </si>
  <si>
    <t>Training sign-in sheet
"Product User Manual"</t>
  </si>
  <si>
    <t>Cashiers use the system normally on duty and sign the training attendance</t>
  </si>
  <si>
    <t>Operation Process Testing &amp; Acceptance</t>
  </si>
  <si>
    <t>Overall process testing &amp; verification</t>
  </si>
  <si>
    <t>Opening Support</t>
  </si>
  <si>
    <t>On-site opening support</t>
  </si>
  <si>
    <t>1 day</t>
  </si>
  <si>
    <t>Acceptance</t>
  </si>
  <si>
    <t>Material Handover</t>
  </si>
  <si>
    <t>Network status handover, material handover, document handover, service manual handover</t>
  </si>
  <si>
    <t>Project Handover Form</t>
  </si>
  <si>
    <t>Sign project handover form and hand over Youcaihua service manual</t>
  </si>
  <si>
    <t>Acceptance Form Handover</t>
  </si>
  <si>
    <t>Sign acceptance form</t>
  </si>
  <si>
    <t>Project Acceptance Form</t>
  </si>
  <si>
    <t>Sign project acceptance form</t>
  </si>
  <si>
    <t>Sales Handover</t>
  </si>
  <si>
    <t>Sales Follow-up Visit</t>
  </si>
  <si>
    <t>Follow-up visit completed</t>
  </si>
  <si>
    <t>Notes:
1. Work hours are measured in hours.
2. Completion progress is marked as Not Started, In Progress, Completed, and Not Required; different statuses update the corresponding colors.
3. The project schedule chart clearly shows the timeline and allows you to review the progress.</t>
  </si>
  <si>
    <t>Estimated
Workload</t>
  </si>
  <si>
    <t>Sign project handover form and hand over service manual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</si>
</sst>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;@"/>
    <numFmt numFmtId="177" formatCode="yyyy/m/d;@"/>
    <numFmt numFmtId="178" formatCode="m&quot;月&quot;d&quot;日&quot;;@"/>
  </numFmts>
  <fonts count="43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b/>
      <sz val="11"/>
      <color rgb="FF363636"/>
      <name val="微软雅黑"/>
      <charset val="134"/>
    </font>
    <font>
      <b/>
      <sz val="11"/>
      <color rgb="FF000000"/>
      <name val="微软雅黑"/>
      <charset val="134"/>
    </font>
    <font>
      <b/>
      <sz val="10"/>
      <color rgb="FF363636"/>
      <name val="微软雅黑"/>
      <charset val="134"/>
    </font>
    <font>
      <b/>
      <sz val="12"/>
      <color rgb="FFFF0000"/>
      <name val="等线"/>
      <charset val="134"/>
    </font>
    <font>
      <sz val="10"/>
      <color rgb="FF4472C4"/>
      <name val="微软雅黑"/>
      <charset val="134"/>
    </font>
    <font>
      <b/>
      <sz val="10"/>
      <name val="微软雅黑"/>
      <charset val="134"/>
    </font>
    <font>
      <b/>
      <sz val="10"/>
      <color rgb="FF4472C4"/>
      <name val="微软雅黑"/>
      <charset val="134"/>
    </font>
    <font>
      <sz val="11"/>
      <color rgb="FF000000"/>
      <name val="微软雅黑"/>
      <charset val="134"/>
    </font>
    <font>
      <b/>
      <sz val="12"/>
      <color rgb="FF000000"/>
      <name val="等线"/>
      <charset val="134"/>
    </font>
    <font>
      <sz val="12"/>
      <color rgb="FF000000"/>
      <name val="等线"/>
      <charset val="134"/>
    </font>
    <font>
      <sz val="12"/>
      <color theme="1"/>
      <name val="等线"/>
      <charset val="134"/>
    </font>
    <font>
      <sz val="20"/>
      <color rgb="FF000000"/>
      <name val="等线"/>
      <charset val="134"/>
    </font>
    <font>
      <sz val="14"/>
      <color theme="1"/>
      <name val="微软雅黑"/>
      <charset val="134"/>
    </font>
    <font>
      <b/>
      <sz val="12"/>
      <color rgb="FF363636"/>
      <name val="等线"/>
      <charset val="134"/>
    </font>
    <font>
      <b/>
      <sz val="12"/>
      <color theme="1"/>
      <name val="等线"/>
      <charset val="134"/>
    </font>
    <font>
      <b/>
      <sz val="14"/>
      <color theme="1"/>
      <name val="微软雅黑"/>
      <charset val="134"/>
    </font>
    <font>
      <sz val="12"/>
      <color rgb="FF4472C4"/>
      <name val="等线"/>
      <charset val="134"/>
    </font>
    <font>
      <b/>
      <sz val="12"/>
      <name val="等线"/>
      <charset val="134"/>
    </font>
    <font>
      <b/>
      <sz val="12"/>
      <color rgb="FF4472C4"/>
      <name val="等线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5" tint="0.599993896298105"/>
      </bottom>
      <diagonal/>
    </border>
    <border>
      <left/>
      <right/>
      <top style="medium">
        <color auto="1"/>
      </top>
      <bottom style="thin">
        <color theme="5" tint="0.599993896298105"/>
      </bottom>
      <diagonal/>
    </border>
    <border>
      <left/>
      <right style="medium">
        <color auto="1"/>
      </right>
      <top style="medium">
        <color auto="1"/>
      </top>
      <bottom style="thin">
        <color theme="5" tint="0.599993896298105"/>
      </bottom>
      <diagonal/>
    </border>
    <border>
      <left style="medium">
        <color auto="1"/>
      </left>
      <right style="thin">
        <color theme="5" tint="0.599993896298105"/>
      </right>
      <top style="thin">
        <color theme="5" tint="0.599993896298105"/>
      </top>
      <bottom style="thin">
        <color theme="5" tint="0.599993896298105"/>
      </bottom>
      <diagonal/>
    </border>
    <border>
      <left style="thin">
        <color theme="5" tint="0.599993896298105"/>
      </left>
      <right style="thin">
        <color theme="5" tint="0.599993896298105"/>
      </right>
      <top style="thin">
        <color theme="5" tint="0.599993896298105"/>
      </top>
      <bottom style="thin">
        <color theme="5" tint="0.599993896298105"/>
      </bottom>
      <diagonal/>
    </border>
    <border>
      <left/>
      <right/>
      <top style="thin">
        <color theme="5" tint="0.599993896298105"/>
      </top>
      <bottom style="thin">
        <color theme="5" tint="0.599993896298105"/>
      </bottom>
      <diagonal/>
    </border>
    <border>
      <left/>
      <right style="thin">
        <color theme="5" tint="0.599993896298105"/>
      </right>
      <top style="thin">
        <color theme="5" tint="0.599993896298105"/>
      </top>
      <bottom style="thin">
        <color theme="5" tint="0.599993896298105"/>
      </bottom>
      <diagonal/>
    </border>
    <border>
      <left style="thin">
        <color theme="5" tint="0.599993896298105"/>
      </left>
      <right style="medium">
        <color auto="1"/>
      </right>
      <top style="thin">
        <color theme="5" tint="0.599993896298105"/>
      </top>
      <bottom style="thin">
        <color theme="5" tint="0.599993896298105"/>
      </bottom>
      <diagonal/>
    </border>
    <border>
      <left style="thin">
        <color theme="5" tint="0.599993896298105"/>
      </left>
      <right style="thin">
        <color theme="5" tint="0.599993896298105"/>
      </right>
      <top/>
      <bottom/>
      <diagonal/>
    </border>
    <border>
      <left/>
      <right/>
      <top style="thin">
        <color theme="5" tint="0.599993896298105"/>
      </top>
      <bottom/>
      <diagonal/>
    </border>
    <border>
      <left/>
      <right style="thin">
        <color theme="5" tint="0.599993896298105"/>
      </right>
      <top style="thin">
        <color theme="5" tint="0.599993896298105"/>
      </top>
      <bottom/>
      <diagonal/>
    </border>
    <border>
      <left style="thin">
        <color theme="5" tint="0.599993896298105"/>
      </left>
      <right/>
      <top/>
      <bottom/>
      <diagonal/>
    </border>
    <border>
      <left/>
      <right style="thin">
        <color theme="5" tint="0.599993896298105"/>
      </right>
      <top/>
      <bottom/>
      <diagonal/>
    </border>
    <border>
      <left style="thin">
        <color theme="5" tint="0.599993896298105"/>
      </left>
      <right style="thin">
        <color theme="5" tint="0.599993896298105"/>
      </right>
      <top/>
      <bottom style="thin">
        <color theme="5" tint="0.599993896298105"/>
      </bottom>
      <diagonal/>
    </border>
    <border>
      <left style="thin">
        <color theme="5" tint="0.599993896298105"/>
      </left>
      <right/>
      <top/>
      <bottom style="thin">
        <color theme="5" tint="0.599993896298105"/>
      </bottom>
      <diagonal/>
    </border>
    <border>
      <left/>
      <right/>
      <top/>
      <bottom style="thin">
        <color theme="5" tint="0.599993896298105"/>
      </bottom>
      <diagonal/>
    </border>
    <border>
      <left/>
      <right style="thin">
        <color theme="5" tint="0.599993896298105"/>
      </right>
      <top/>
      <bottom style="thin">
        <color theme="5" tint="0.599993896298105"/>
      </bottom>
      <diagonal/>
    </border>
    <border>
      <left style="medium">
        <color auto="1"/>
      </left>
      <right style="thin">
        <color theme="5" tint="0.599993896298105"/>
      </right>
      <top style="thin">
        <color theme="5" tint="0.599993896298105"/>
      </top>
      <bottom style="medium">
        <color auto="1"/>
      </bottom>
      <diagonal/>
    </border>
    <border>
      <left style="thin">
        <color theme="5" tint="0.599993896298105"/>
      </left>
      <right style="thin">
        <color theme="5" tint="0.599993896298105"/>
      </right>
      <top/>
      <bottom style="medium">
        <color auto="1"/>
      </bottom>
      <diagonal/>
    </border>
    <border>
      <left style="thin">
        <color theme="5" tint="0.599993896298105"/>
      </left>
      <right style="thin">
        <color theme="5" tint="0.599993896298105"/>
      </right>
      <top style="thin">
        <color theme="5" tint="0.599993896298105"/>
      </top>
      <bottom style="medium">
        <color auto="1"/>
      </bottom>
      <diagonal/>
    </border>
    <border>
      <left/>
      <right/>
      <top style="thin">
        <color theme="5" tint="0.599993896298105"/>
      </top>
      <bottom style="medium">
        <color auto="1"/>
      </bottom>
      <diagonal/>
    </border>
    <border>
      <left/>
      <right style="thin">
        <color theme="5" tint="0.599993896298105"/>
      </right>
      <top style="thin">
        <color theme="5" tint="0.599993896298105"/>
      </top>
      <bottom style="medium">
        <color auto="1"/>
      </bottom>
      <diagonal/>
    </border>
    <border>
      <left style="thin">
        <color theme="5" tint="0.599993896298105"/>
      </left>
      <right style="medium">
        <color auto="1"/>
      </right>
      <top style="thin">
        <color theme="5" tint="0.599993896298105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0" fillId="6" borderId="26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27">
      <alignment vertical="center"/>
    </xf>
    <xf numFmtId="0" fontId="29" fillId="0" borderId="27">
      <alignment vertical="center"/>
    </xf>
    <xf numFmtId="0" fontId="30" fillId="0" borderId="28">
      <alignment vertical="center"/>
    </xf>
    <xf numFmtId="0" fontId="30" fillId="0" borderId="0">
      <alignment vertical="center"/>
    </xf>
    <xf numFmtId="0" fontId="31" fillId="7" borderId="29">
      <alignment vertical="center"/>
    </xf>
    <xf numFmtId="0" fontId="32" fillId="8" borderId="30">
      <alignment vertical="center"/>
    </xf>
    <xf numFmtId="0" fontId="33" fillId="8" borderId="29">
      <alignment vertical="center"/>
    </xf>
    <xf numFmtId="0" fontId="34" fillId="9" borderId="31">
      <alignment vertical="center"/>
    </xf>
    <xf numFmtId="0" fontId="35" fillId="0" borderId="32">
      <alignment vertical="center"/>
    </xf>
    <xf numFmtId="0" fontId="36" fillId="0" borderId="33">
      <alignment vertical="center"/>
    </xf>
    <xf numFmtId="0" fontId="37" fillId="10" borderId="0">
      <alignment vertical="center"/>
    </xf>
    <xf numFmtId="0" fontId="38" fillId="11" borderId="0">
      <alignment vertical="center"/>
    </xf>
    <xf numFmtId="0" fontId="39" fillId="12" borderId="0">
      <alignment vertical="center"/>
    </xf>
    <xf numFmtId="0" fontId="40" fillId="13" borderId="0">
      <alignment vertical="center"/>
    </xf>
    <xf numFmtId="0" fontId="41" fillId="14" borderId="0">
      <alignment vertical="center"/>
    </xf>
    <xf numFmtId="0" fontId="41" fillId="15" borderId="0">
      <alignment vertical="center"/>
    </xf>
    <xf numFmtId="0" fontId="40" fillId="16" borderId="0">
      <alignment vertical="center"/>
    </xf>
    <xf numFmtId="0" fontId="40" fillId="17" borderId="0">
      <alignment vertical="center"/>
    </xf>
    <xf numFmtId="0" fontId="41" fillId="18" borderId="0">
      <alignment vertical="center"/>
    </xf>
    <xf numFmtId="0" fontId="41" fillId="19" borderId="0">
      <alignment vertical="center"/>
    </xf>
    <xf numFmtId="0" fontId="40" fillId="20" borderId="0">
      <alignment vertical="center"/>
    </xf>
    <xf numFmtId="0" fontId="40" fillId="21" borderId="0">
      <alignment vertical="center"/>
    </xf>
    <xf numFmtId="0" fontId="41" fillId="22" borderId="0">
      <alignment vertical="center"/>
    </xf>
    <xf numFmtId="0" fontId="41" fillId="23" borderId="0">
      <alignment vertical="center"/>
    </xf>
    <xf numFmtId="0" fontId="40" fillId="24" borderId="0">
      <alignment vertical="center"/>
    </xf>
    <xf numFmtId="0" fontId="40" fillId="25" borderId="0">
      <alignment vertical="center"/>
    </xf>
    <xf numFmtId="0" fontId="41" fillId="26" borderId="0">
      <alignment vertical="center"/>
    </xf>
    <xf numFmtId="0" fontId="41" fillId="27" borderId="0">
      <alignment vertical="center"/>
    </xf>
    <xf numFmtId="0" fontId="40" fillId="28" borderId="0">
      <alignment vertical="center"/>
    </xf>
    <xf numFmtId="0" fontId="40" fillId="29" borderId="0">
      <alignment vertical="center"/>
    </xf>
    <xf numFmtId="0" fontId="41" fillId="30" borderId="0">
      <alignment vertical="center"/>
    </xf>
    <xf numFmtId="0" fontId="41" fillId="5" borderId="0">
      <alignment vertical="center"/>
    </xf>
    <xf numFmtId="0" fontId="40" fillId="31" borderId="0">
      <alignment vertical="center"/>
    </xf>
    <xf numFmtId="0" fontId="40" fillId="32" borderId="0">
      <alignment vertical="center"/>
    </xf>
    <xf numFmtId="0" fontId="41" fillId="33" borderId="0">
      <alignment vertical="center"/>
    </xf>
    <xf numFmtId="0" fontId="41" fillId="34" borderId="0">
      <alignment vertical="center"/>
    </xf>
    <xf numFmtId="0" fontId="40" fillId="35" borderId="0">
      <alignment vertical="center"/>
    </xf>
  </cellStyleXfs>
  <cellXfs count="6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6" fontId="6" fillId="0" borderId="8" xfId="0" applyNumberFormat="1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5" fillId="0" borderId="18" xfId="0" applyFont="1" applyBorder="1" applyAlignment="1">
      <alignment horizontal="center" vertical="center" wrapText="1"/>
    </xf>
    <xf numFmtId="0" fontId="0" fillId="0" borderId="19" xfId="0" applyBorder="1"/>
    <xf numFmtId="0" fontId="7" fillId="0" borderId="20" xfId="0" applyFont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6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176" fontId="6" fillId="0" borderId="20" xfId="0" applyNumberFormat="1" applyFont="1" applyBorder="1" applyAlignment="1">
      <alignment horizontal="center" vertical="center" wrapText="1"/>
    </xf>
    <xf numFmtId="176" fontId="6" fillId="0" borderId="23" xfId="0" applyNumberFormat="1" applyFont="1" applyBorder="1" applyAlignment="1">
      <alignment horizontal="center" vertical="center" wrapText="1"/>
    </xf>
    <xf numFmtId="0" fontId="0" fillId="0" borderId="24" xfId="0" applyBorder="1"/>
    <xf numFmtId="0" fontId="0" fillId="0" borderId="24" xfId="0" applyBorder="1" applyAlignment="1">
      <alignment horizontal="center" vertical="center"/>
    </xf>
    <xf numFmtId="0" fontId="9" fillId="0" borderId="24" xfId="0" applyFont="1" applyBorder="1" applyAlignment="1">
      <alignment vertical="top" wrapText="1"/>
    </xf>
    <xf numFmtId="0" fontId="10" fillId="3" borderId="5" xfId="0" applyFont="1" applyFill="1" applyBorder="1" applyAlignment="1">
      <alignment horizontal="center" vertical="center"/>
    </xf>
    <xf numFmtId="0" fontId="0" fillId="0" borderId="25" xfId="0" applyBorder="1"/>
    <xf numFmtId="0" fontId="11" fillId="4" borderId="5" xfId="0" applyFont="1" applyFill="1" applyBorder="1" applyAlignment="1">
      <alignment vertical="center" wrapText="1"/>
    </xf>
    <xf numFmtId="0" fontId="11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177" fontId="11" fillId="0" borderId="5" xfId="0" applyNumberFormat="1" applyFont="1" applyBorder="1" applyAlignment="1">
      <alignment horizontal="center" vertical="center"/>
    </xf>
    <xf numFmtId="58" fontId="11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 wrapText="1"/>
    </xf>
    <xf numFmtId="177" fontId="11" fillId="0" borderId="5" xfId="0" applyNumberFormat="1" applyFont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76" fontId="16" fillId="5" borderId="5" xfId="0" applyNumberFormat="1" applyFont="1" applyFill="1" applyBorder="1" applyAlignment="1">
      <alignment horizontal="center" vertical="center" wrapText="1"/>
    </xf>
    <xf numFmtId="178" fontId="17" fillId="5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176" fontId="18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25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ill>
        <patternFill patternType="solid">
          <bgColor theme="9" tint="0.799951170384838"/>
        </patternFill>
      </fill>
    </dxf>
    <dxf>
      <font>
        <color theme="2" tint="-0.0999786370433668"/>
      </font>
    </dxf>
    <dxf>
      <font>
        <color rgb="FFFFFF00"/>
      </font>
    </dxf>
    <dxf>
      <font>
        <color rgb="FFFFC000"/>
      </font>
    </dxf>
    <dxf>
      <font>
        <color rgb="FFFF0000"/>
      </font>
    </dxf>
    <dxf>
      <font>
        <i val="1"/>
        <color theme="2" tint="-0.0999786370433668"/>
      </font>
    </dxf>
    <dxf>
      <font>
        <color rgb="FF92D050"/>
      </font>
      <fill>
        <patternFill patternType="solid">
          <bgColor rgb="FF92D050"/>
        </patternFill>
      </fill>
    </dxf>
    <dxf>
      <font>
        <color theme="0"/>
      </font>
      <fill>
        <patternFill patternType="solid">
          <bgColor theme="0"/>
        </patternFill>
      </fill>
    </dxf>
    <dxf>
      <font>
        <color theme="0"/>
      </font>
      <fill>
        <patternFill patternType="solid">
          <bgColor rgb="FFFF0000"/>
        </patternFill>
      </fill>
    </dxf>
    <dxf>
      <fill>
        <patternFill patternType="solid">
          <bgColor theme="6" tint="0.799951170384838"/>
        </patternFill>
      </fill>
    </dxf>
    <dxf>
      <fill>
        <patternFill patternType="solid">
          <bgColor theme="7" tint="0.79995117038483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L33"/>
  <sheetViews>
    <sheetView tabSelected="1" zoomScale="85" zoomScaleNormal="85" workbookViewId="0">
      <selection activeCell="A1" sqref="A1:AK1"/>
    </sheetView>
  </sheetViews>
  <sheetFormatPr defaultColWidth="12.25" defaultRowHeight="32.1" customHeight="1"/>
  <cols>
    <col min="1" max="1" width="14.5583333333333" customWidth="1"/>
    <col min="2" max="2" width="12.5" customWidth="1"/>
    <col min="3" max="4" width="6.25" customWidth="1"/>
    <col min="5" max="5" width="10.375" customWidth="1"/>
    <col min="6" max="6" width="11.25" customWidth="1"/>
    <col min="7" max="7" width="16.025" customWidth="1"/>
    <col min="8" max="8" width="11.25" customWidth="1"/>
    <col min="9" max="9" width="10" customWidth="1"/>
    <col min="10" max="10" width="11.875" customWidth="1"/>
    <col min="11" max="11" width="19.875" customWidth="1"/>
    <col min="12" max="15" width="8.25" customWidth="1"/>
    <col min="16" max="16" width="8" customWidth="1"/>
    <col min="18" max="18" width="21.7666666666667" customWidth="1"/>
    <col min="19" max="19" width="8.625" customWidth="1"/>
    <col min="20" max="20" width="13.75" customWidth="1"/>
    <col min="21" max="21" width="16.9083333333333" customWidth="1"/>
    <col min="22" max="22" width="13.625" customWidth="1"/>
    <col min="23" max="23" width="16.325" customWidth="1"/>
    <col min="24" max="24" width="13.625" customWidth="1"/>
    <col min="25" max="25" width="14.4083333333333" customWidth="1"/>
    <col min="26" max="30" width="9.875" customWidth="1"/>
    <col min="31" max="37" width="9.875" hidden="1" customWidth="1"/>
  </cols>
  <sheetData>
    <row r="1" s="35" customFormat="1" ht="59" customHeight="1" spans="1:38">
      <c r="A1" s="38" t="str">
        <f>B3&amp;"Implementation Project Progress Tracking"</f>
        <v>Implementation Project Progress Tracking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39"/>
    </row>
    <row r="2" s="35" customFormat="1" ht="15.75" spans="1:38">
      <c r="A2" s="40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39"/>
    </row>
    <row r="3" s="36" customFormat="1" ht="25.5" spans="1:38">
      <c r="A3" s="41" t="s">
        <v>1</v>
      </c>
      <c r="B3" s="41"/>
      <c r="C3" s="6"/>
      <c r="D3" s="6"/>
      <c r="E3" s="7"/>
      <c r="F3" s="41" t="s">
        <v>2</v>
      </c>
      <c r="G3" s="7"/>
      <c r="H3" s="41"/>
      <c r="I3" s="7"/>
      <c r="J3" s="42" t="s">
        <v>3</v>
      </c>
      <c r="K3" s="7"/>
      <c r="L3" s="42"/>
      <c r="M3" s="7"/>
      <c r="N3" s="41" t="s">
        <v>4</v>
      </c>
      <c r="O3" s="7"/>
      <c r="P3" s="43"/>
      <c r="Q3" s="7"/>
      <c r="R3" s="41" t="s">
        <v>5</v>
      </c>
      <c r="S3" s="41">
        <v>5</v>
      </c>
      <c r="T3" s="7"/>
      <c r="U3" s="41" t="s">
        <v>6</v>
      </c>
      <c r="V3" s="44">
        <v>46319</v>
      </c>
      <c r="W3" s="41" t="s">
        <v>7</v>
      </c>
      <c r="X3" s="44">
        <f ca="1">TODAY()</f>
        <v>46318</v>
      </c>
      <c r="Y3" s="45" t="s">
        <v>8</v>
      </c>
      <c r="Z3" s="46" t="s">
        <v>9</v>
      </c>
      <c r="AA3" s="6"/>
      <c r="AB3" s="6"/>
      <c r="AC3" s="6"/>
      <c r="AD3" s="6"/>
      <c r="AE3" s="6"/>
      <c r="AF3" s="6"/>
      <c r="AG3" s="6"/>
      <c r="AH3" s="6"/>
      <c r="AI3" s="6"/>
      <c r="AJ3" s="6"/>
      <c r="AK3" s="7"/>
      <c r="AL3" s="47"/>
    </row>
    <row r="4" s="35" customFormat="1" ht="47.25" spans="1:38">
      <c r="A4" s="48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7"/>
      <c r="U4" s="43" t="s">
        <v>11</v>
      </c>
      <c r="V4" s="49">
        <f>V3</f>
        <v>46319</v>
      </c>
      <c r="W4" s="43" t="s">
        <v>12</v>
      </c>
      <c r="X4" s="49">
        <f>V4+S3-1</f>
        <v>46323</v>
      </c>
      <c r="Y4" s="22"/>
      <c r="Z4" s="50" t="s">
        <v>13</v>
      </c>
      <c r="AA4" s="50" t="s">
        <v>14</v>
      </c>
      <c r="AB4" s="50" t="s">
        <v>15</v>
      </c>
      <c r="AC4" s="50" t="s">
        <v>16</v>
      </c>
      <c r="AD4" s="50" t="s">
        <v>17</v>
      </c>
      <c r="AE4" s="51" t="s">
        <v>18</v>
      </c>
      <c r="AF4" s="51" t="s">
        <v>19</v>
      </c>
      <c r="AG4" s="51" t="s">
        <v>20</v>
      </c>
      <c r="AH4" s="51" t="s">
        <v>21</v>
      </c>
      <c r="AI4" s="51" t="s">
        <v>22</v>
      </c>
      <c r="AJ4" s="51" t="s">
        <v>23</v>
      </c>
      <c r="AK4" s="51" t="s">
        <v>24</v>
      </c>
      <c r="AL4" s="39"/>
    </row>
    <row r="5" s="35" customFormat="1" ht="52" customHeight="1" spans="1:38">
      <c r="A5" s="52" t="s">
        <v>25</v>
      </c>
      <c r="B5" s="52" t="s">
        <v>26</v>
      </c>
      <c r="C5" s="52" t="s">
        <v>27</v>
      </c>
      <c r="D5" s="6"/>
      <c r="E5" s="7"/>
      <c r="F5" s="52" t="s">
        <v>28</v>
      </c>
      <c r="G5" s="6"/>
      <c r="H5" s="7"/>
      <c r="I5" s="52" t="s">
        <v>29</v>
      </c>
      <c r="J5" s="52" t="s">
        <v>30</v>
      </c>
      <c r="K5" s="53" t="s">
        <v>31</v>
      </c>
      <c r="L5" s="52" t="s">
        <v>32</v>
      </c>
      <c r="M5" s="52" t="s">
        <v>33</v>
      </c>
      <c r="N5" s="52" t="s">
        <v>34</v>
      </c>
      <c r="O5" s="52" t="s">
        <v>35</v>
      </c>
      <c r="P5" s="52" t="s">
        <v>36</v>
      </c>
      <c r="Q5" s="53" t="s">
        <v>37</v>
      </c>
      <c r="R5" s="6"/>
      <c r="S5" s="7"/>
      <c r="T5" s="53" t="s">
        <v>38</v>
      </c>
      <c r="U5" s="53" t="s">
        <v>39</v>
      </c>
      <c r="V5" s="7"/>
      <c r="W5" s="52" t="s">
        <v>40</v>
      </c>
      <c r="X5" s="52" t="s">
        <v>41</v>
      </c>
      <c r="Y5" s="52" t="s">
        <v>42</v>
      </c>
      <c r="Z5" s="54">
        <f>V3</f>
        <v>46319</v>
      </c>
      <c r="AA5" s="54">
        <f t="shared" ref="AA5:AK5" si="0">Z5+1</f>
        <v>46320</v>
      </c>
      <c r="AB5" s="54">
        <f t="shared" si="0"/>
        <v>46321</v>
      </c>
      <c r="AC5" s="54">
        <f t="shared" si="0"/>
        <v>46322</v>
      </c>
      <c r="AD5" s="54">
        <f t="shared" si="0"/>
        <v>46323</v>
      </c>
      <c r="AE5" s="55">
        <f t="shared" si="0"/>
        <v>46324</v>
      </c>
      <c r="AF5" s="55">
        <f t="shared" si="0"/>
        <v>46325</v>
      </c>
      <c r="AG5" s="55">
        <f t="shared" si="0"/>
        <v>46326</v>
      </c>
      <c r="AH5" s="55">
        <f t="shared" si="0"/>
        <v>46327</v>
      </c>
      <c r="AI5" s="55">
        <f t="shared" si="0"/>
        <v>46328</v>
      </c>
      <c r="AJ5" s="55">
        <f t="shared" si="0"/>
        <v>46329</v>
      </c>
      <c r="AK5" s="55">
        <f t="shared" si="0"/>
        <v>46330</v>
      </c>
      <c r="AL5" s="39"/>
    </row>
    <row r="6" s="35" customFormat="1" ht="30" customHeight="1" spans="1:38">
      <c r="A6" s="56">
        <v>1</v>
      </c>
      <c r="B6" s="57" t="s">
        <v>43</v>
      </c>
      <c r="C6" s="58" t="s">
        <v>44</v>
      </c>
      <c r="D6" s="6"/>
      <c r="E6" s="7"/>
      <c r="F6" s="58"/>
      <c r="G6" s="6"/>
      <c r="H6" s="7"/>
      <c r="I6" s="57"/>
      <c r="J6" s="59" t="s">
        <v>45</v>
      </c>
      <c r="K6" s="57"/>
      <c r="L6" s="57" t="s">
        <v>46</v>
      </c>
      <c r="M6" s="57"/>
      <c r="N6" s="57"/>
      <c r="O6" s="57"/>
      <c r="P6" s="57" t="str">
        <f>IF($H$3=0,"Required",$H$3)</f>
        <v>Required</v>
      </c>
      <c r="Q6" s="57" t="s">
        <v>47</v>
      </c>
      <c r="R6" s="6"/>
      <c r="S6" s="7"/>
      <c r="T6" s="59" t="s">
        <v>48</v>
      </c>
      <c r="U6" s="59"/>
      <c r="V6" s="7"/>
      <c r="W6" s="60">
        <f>V3-3</f>
        <v>46316</v>
      </c>
      <c r="X6" s="60">
        <f>V3-3</f>
        <v>46316</v>
      </c>
      <c r="Y6" s="60">
        <f>V3-3</f>
        <v>46316</v>
      </c>
      <c r="Z6" s="42">
        <f t="shared" ref="Z6:Z20" si="1">IF(AND($Z$5&gt;=W6,$Z$5&lt;=X6),1,0)</f>
        <v>0</v>
      </c>
      <c r="AA6" s="42">
        <f t="shared" ref="AA6:AA20" si="2">IF(AND($AA$5&gt;=W6,$AA$5&lt;=X6),1,0)</f>
        <v>0</v>
      </c>
      <c r="AB6" s="42">
        <f t="shared" ref="AB6:AB20" si="3">IF(AND($AB$5&gt;=W6,$AB$5&lt;=X6),1,0)</f>
        <v>0</v>
      </c>
      <c r="AC6" s="42">
        <f t="shared" ref="AC6:AC20" si="4">IF(AND($AC$5&gt;=W6,$AC$5&lt;=X6),1,0)</f>
        <v>0</v>
      </c>
      <c r="AD6" s="42">
        <f t="shared" ref="AD6:AD20" si="5">IF(AND($AD$5&gt;=W6,$AD$5&lt;=X6),1,0)</f>
        <v>0</v>
      </c>
      <c r="AE6" s="61">
        <f t="shared" ref="AE6:AE20" si="6">IF(AND($AE$5&gt;=W6,$AE$5&lt;=X6),1,0)</f>
        <v>0</v>
      </c>
      <c r="AF6" s="62">
        <f t="shared" ref="AF6:AF20" si="7">IF(AND($AF$5&gt;=W6,$AF$5&lt;=X6),1,0)</f>
        <v>0</v>
      </c>
      <c r="AG6" s="62">
        <f t="shared" ref="AG6:AG20" si="8">IF(AND($AG$5&gt;=W6,$AG$5&lt;=X6),1,0)</f>
        <v>0</v>
      </c>
      <c r="AH6" s="62">
        <f t="shared" ref="AH6:AH20" si="9">IF(AND($AH$5&gt;=W6,$AH$5&lt;=X6),1,0)</f>
        <v>0</v>
      </c>
      <c r="AI6" s="62">
        <f t="shared" ref="AI6:AI20" si="10">IF(AND($AI$5&gt;=W6,$AI$5&lt;=X6),1,0)</f>
        <v>0</v>
      </c>
      <c r="AJ6" s="62">
        <f t="shared" ref="AJ6:AJ20" si="11">IF(AND($AJ$5&gt;=W6,$AJ$5&lt;=X6),1,0)</f>
        <v>0</v>
      </c>
      <c r="AK6" s="63">
        <f t="shared" ref="AK6:AK20" si="12">IF(AND($AK$5&gt;=W6,$AK$5&lt;=X6),1,0)</f>
        <v>0</v>
      </c>
      <c r="AL6" s="39"/>
    </row>
    <row r="7" s="35" customFormat="1" ht="30" customHeight="1" spans="1:38">
      <c r="A7" s="56">
        <v>2.1</v>
      </c>
      <c r="B7" s="17"/>
      <c r="C7" s="58" t="s">
        <v>49</v>
      </c>
      <c r="D7" s="18"/>
      <c r="E7" s="19"/>
      <c r="F7" s="58" t="s">
        <v>50</v>
      </c>
      <c r="G7" s="6"/>
      <c r="H7" s="7"/>
      <c r="I7" s="57" t="s">
        <v>51</v>
      </c>
      <c r="J7" s="59" t="s">
        <v>52</v>
      </c>
      <c r="K7" s="57"/>
      <c r="L7" s="57" t="str">
        <f>IF($H$3=0,"Required",$H$3)</f>
        <v>Required</v>
      </c>
      <c r="M7" s="57" t="str">
        <f>IF($L$3=0,"Required",$L$3)</f>
        <v>Required</v>
      </c>
      <c r="N7" s="57"/>
      <c r="O7" s="57" t="s">
        <v>53</v>
      </c>
      <c r="P7" s="57"/>
      <c r="Q7" s="57" t="s">
        <v>54</v>
      </c>
      <c r="R7" s="6"/>
      <c r="S7" s="7"/>
      <c r="T7" s="59" t="str">
        <f ca="1">IF(AND(Y7&lt;=$X$3,Y7&gt;0),"Completed",IF(AND(W7&lt;=$X$3,$X$3&lt;=X7),"In Progress",IF(AND($X$3&gt;X7,Y7=0),"Overdue","Not Started")))</f>
        <v>Not Started</v>
      </c>
      <c r="U7" s="59"/>
      <c r="V7" s="7"/>
      <c r="W7" s="60">
        <f>V4</f>
        <v>46319</v>
      </c>
      <c r="X7" s="60">
        <f>V4</f>
        <v>46319</v>
      </c>
      <c r="Y7" s="60"/>
      <c r="Z7" s="42">
        <f t="shared" si="1"/>
        <v>1</v>
      </c>
      <c r="AA7" s="42">
        <f t="shared" si="2"/>
        <v>0</v>
      </c>
      <c r="AB7" s="42">
        <f t="shared" si="3"/>
        <v>0</v>
      </c>
      <c r="AC7" s="42">
        <f t="shared" si="4"/>
        <v>0</v>
      </c>
      <c r="AD7" s="42">
        <f t="shared" si="5"/>
        <v>0</v>
      </c>
      <c r="AE7" s="61">
        <f t="shared" si="6"/>
        <v>0</v>
      </c>
      <c r="AF7" s="62">
        <f t="shared" si="7"/>
        <v>0</v>
      </c>
      <c r="AG7" s="62">
        <f t="shared" si="8"/>
        <v>0</v>
      </c>
      <c r="AH7" s="62">
        <f t="shared" si="9"/>
        <v>0</v>
      </c>
      <c r="AI7" s="62">
        <f t="shared" si="10"/>
        <v>0</v>
      </c>
      <c r="AJ7" s="62">
        <f t="shared" si="11"/>
        <v>0</v>
      </c>
      <c r="AK7" s="63">
        <f t="shared" si="12"/>
        <v>0</v>
      </c>
      <c r="AL7" s="39"/>
    </row>
    <row r="8" s="35" customFormat="1" ht="30" customHeight="1" spans="1:38">
      <c r="A8" s="56">
        <v>2.2</v>
      </c>
      <c r="B8" s="17"/>
      <c r="C8" s="20"/>
      <c r="E8" s="21"/>
      <c r="F8" s="58" t="s">
        <v>55</v>
      </c>
      <c r="G8" s="6"/>
      <c r="H8" s="7"/>
      <c r="I8" s="57" t="s">
        <v>51</v>
      </c>
      <c r="J8" s="59" t="s">
        <v>52</v>
      </c>
      <c r="K8" s="57" t="s">
        <v>56</v>
      </c>
      <c r="L8" s="57" t="str">
        <f>IF($H$3=0,"Required",$H$3)</f>
        <v>Required</v>
      </c>
      <c r="M8" s="57" t="str">
        <f>IF($L$3=0,"Required",$L$3)</f>
        <v>Required</v>
      </c>
      <c r="N8" s="57"/>
      <c r="O8" s="57"/>
      <c r="P8" s="57"/>
      <c r="Q8" s="57" t="s">
        <v>57</v>
      </c>
      <c r="R8" s="6"/>
      <c r="S8" s="7"/>
      <c r="T8" s="59" t="str">
        <f ca="1">IF(AND(Y8&lt;=$X$3,Y8&gt;0),"Completed",IF(AND(W8&lt;=$X$3,$X$3&lt;=X8),"In Progress",IF(AND($X$3&gt;X8,Y8=0),"Overdue","Not Started")))</f>
        <v>Not Started</v>
      </c>
      <c r="U8" s="59"/>
      <c r="V8" s="7"/>
      <c r="W8" s="60">
        <f>V4</f>
        <v>46319</v>
      </c>
      <c r="X8" s="60">
        <f>V4</f>
        <v>46319</v>
      </c>
      <c r="Y8" s="60"/>
      <c r="Z8" s="42">
        <f t="shared" si="1"/>
        <v>1</v>
      </c>
      <c r="AA8" s="42">
        <f t="shared" si="2"/>
        <v>0</v>
      </c>
      <c r="AB8" s="42">
        <f t="shared" si="3"/>
        <v>0</v>
      </c>
      <c r="AC8" s="42">
        <f t="shared" si="4"/>
        <v>0</v>
      </c>
      <c r="AD8" s="42">
        <f t="shared" si="5"/>
        <v>0</v>
      </c>
      <c r="AE8" s="61">
        <f t="shared" si="6"/>
        <v>0</v>
      </c>
      <c r="AF8" s="62">
        <f t="shared" si="7"/>
        <v>0</v>
      </c>
      <c r="AG8" s="62">
        <f t="shared" si="8"/>
        <v>0</v>
      </c>
      <c r="AH8" s="62">
        <f t="shared" si="9"/>
        <v>0</v>
      </c>
      <c r="AI8" s="62">
        <f t="shared" si="10"/>
        <v>0</v>
      </c>
      <c r="AJ8" s="62">
        <f t="shared" si="11"/>
        <v>0</v>
      </c>
      <c r="AK8" s="63">
        <f t="shared" si="12"/>
        <v>0</v>
      </c>
      <c r="AL8" s="39"/>
    </row>
    <row r="9" s="35" customFormat="1" ht="30" customHeight="1" spans="1:38">
      <c r="A9" s="56">
        <v>2.3</v>
      </c>
      <c r="B9" s="22"/>
      <c r="C9" s="23"/>
      <c r="D9" s="24"/>
      <c r="E9" s="25"/>
      <c r="F9" s="58" t="s">
        <v>58</v>
      </c>
      <c r="G9" s="6"/>
      <c r="H9" s="7"/>
      <c r="I9" s="57" t="s">
        <v>51</v>
      </c>
      <c r="J9" s="59" t="s">
        <v>59</v>
      </c>
      <c r="K9" s="57" t="s">
        <v>60</v>
      </c>
      <c r="L9" s="57" t="str">
        <f>IF($H$3=0,"Required",$H$3)</f>
        <v>Required</v>
      </c>
      <c r="M9" s="57" t="str">
        <f>IF($L$3=0,"Required",$L$3)</f>
        <v>Required</v>
      </c>
      <c r="N9" s="57"/>
      <c r="O9" s="57" t="s">
        <v>61</v>
      </c>
      <c r="P9" s="57"/>
      <c r="Q9" s="57" t="s">
        <v>62</v>
      </c>
      <c r="R9" s="6"/>
      <c r="S9" s="7"/>
      <c r="T9" s="59" t="str">
        <f ca="1">IF(AND(Y9&lt;=$X$3,Y9&gt;0),"Completed",IF(AND(W9&lt;=$X$3,$X$3&lt;=X9),"In Progress",IF(AND($X$3&gt;X9,Y9=0),"Overdue","Not Started")))</f>
        <v>Not Started</v>
      </c>
      <c r="U9" s="59"/>
      <c r="V9" s="7"/>
      <c r="W9" s="60">
        <f>V4</f>
        <v>46319</v>
      </c>
      <c r="X9" s="60">
        <f>V4</f>
        <v>46319</v>
      </c>
      <c r="Y9" s="60"/>
      <c r="Z9" s="42">
        <f t="shared" si="1"/>
        <v>1</v>
      </c>
      <c r="AA9" s="42">
        <f t="shared" si="2"/>
        <v>0</v>
      </c>
      <c r="AB9" s="42">
        <f t="shared" si="3"/>
        <v>0</v>
      </c>
      <c r="AC9" s="42">
        <f t="shared" si="4"/>
        <v>0</v>
      </c>
      <c r="AD9" s="42">
        <f t="shared" si="5"/>
        <v>0</v>
      </c>
      <c r="AE9" s="61">
        <f t="shared" si="6"/>
        <v>0</v>
      </c>
      <c r="AF9" s="62">
        <f t="shared" si="7"/>
        <v>0</v>
      </c>
      <c r="AG9" s="62">
        <f t="shared" si="8"/>
        <v>0</v>
      </c>
      <c r="AH9" s="62">
        <f t="shared" si="9"/>
        <v>0</v>
      </c>
      <c r="AI9" s="62">
        <f t="shared" si="10"/>
        <v>0</v>
      </c>
      <c r="AJ9" s="62">
        <f t="shared" si="11"/>
        <v>0</v>
      </c>
      <c r="AK9" s="63">
        <f t="shared" si="12"/>
        <v>0</v>
      </c>
      <c r="AL9" s="39"/>
    </row>
    <row r="10" s="35" customFormat="1" ht="30" customHeight="1" spans="1:38">
      <c r="A10" s="56">
        <v>3</v>
      </c>
      <c r="B10" s="57" t="s">
        <v>63</v>
      </c>
      <c r="C10" s="58" t="s">
        <v>64</v>
      </c>
      <c r="D10" s="6"/>
      <c r="E10" s="7"/>
      <c r="F10" s="58" t="s">
        <v>65</v>
      </c>
      <c r="G10" s="6"/>
      <c r="H10" s="7"/>
      <c r="I10" s="57" t="s">
        <v>51</v>
      </c>
      <c r="J10" s="59" t="s">
        <v>52</v>
      </c>
      <c r="K10" s="57"/>
      <c r="L10" s="57" t="str">
        <f>IF($H$3=0,"Required",$H$3)</f>
        <v>Required</v>
      </c>
      <c r="M10" s="57"/>
      <c r="N10" s="57"/>
      <c r="O10" s="57"/>
      <c r="P10" s="57" t="str">
        <f>IF($P$3=0,"Required",$P$3)</f>
        <v>Required</v>
      </c>
      <c r="Q10" s="57"/>
      <c r="R10" s="6"/>
      <c r="S10" s="7"/>
      <c r="T10" s="59" t="str">
        <f ca="1">IF(AND(Y10&lt;=$X$3,Y10&gt;0),"Completed",IF(AND(W10&lt;=$X$3,$X$3&lt;=X10),"In Progress",IF(AND($X$3&gt;X10,Y10=0),"Overdue","Not Started")))</f>
        <v>Not Started</v>
      </c>
      <c r="U10" s="59"/>
      <c r="V10" s="7"/>
      <c r="W10" s="60">
        <f>V4</f>
        <v>46319</v>
      </c>
      <c r="X10" s="60">
        <f>V4</f>
        <v>46319</v>
      </c>
      <c r="Y10" s="60"/>
      <c r="Z10" s="42">
        <f t="shared" si="1"/>
        <v>1</v>
      </c>
      <c r="AA10" s="42">
        <f t="shared" si="2"/>
        <v>0</v>
      </c>
      <c r="AB10" s="42">
        <f t="shared" si="3"/>
        <v>0</v>
      </c>
      <c r="AC10" s="42">
        <f t="shared" si="4"/>
        <v>0</v>
      </c>
      <c r="AD10" s="42">
        <f t="shared" si="5"/>
        <v>0</v>
      </c>
      <c r="AE10" s="61">
        <f t="shared" si="6"/>
        <v>0</v>
      </c>
      <c r="AF10" s="62">
        <f t="shared" si="7"/>
        <v>0</v>
      </c>
      <c r="AG10" s="62">
        <f t="shared" si="8"/>
        <v>0</v>
      </c>
      <c r="AH10" s="62">
        <f t="shared" si="9"/>
        <v>0</v>
      </c>
      <c r="AI10" s="62">
        <f t="shared" si="10"/>
        <v>0</v>
      </c>
      <c r="AJ10" s="62">
        <f t="shared" si="11"/>
        <v>0</v>
      </c>
      <c r="AK10" s="63">
        <f t="shared" si="12"/>
        <v>0</v>
      </c>
      <c r="AL10" s="39"/>
    </row>
    <row r="11" s="35" customFormat="1" ht="30" customHeight="1" spans="1:38">
      <c r="A11" s="56">
        <v>4</v>
      </c>
      <c r="B11" s="57" t="s">
        <v>66</v>
      </c>
      <c r="C11" s="58" t="s">
        <v>67</v>
      </c>
      <c r="D11" s="6"/>
      <c r="E11" s="7"/>
      <c r="F11" s="58" t="s">
        <v>68</v>
      </c>
      <c r="G11" s="6"/>
      <c r="H11" s="7"/>
      <c r="I11" s="57" t="s">
        <v>69</v>
      </c>
      <c r="J11" s="59" t="s">
        <v>59</v>
      </c>
      <c r="K11" s="57"/>
      <c r="L11" s="57" t="str">
        <f>IF($H$3=0,"Required",$H$3)</f>
        <v>Required</v>
      </c>
      <c r="M11" s="57"/>
      <c r="N11" s="57" t="s">
        <v>70</v>
      </c>
      <c r="O11" s="57" t="s">
        <v>46</v>
      </c>
      <c r="P11" s="57"/>
      <c r="Q11" s="57" t="s">
        <v>71</v>
      </c>
      <c r="R11" s="6"/>
      <c r="S11" s="7"/>
      <c r="T11" s="59" t="str">
        <f ca="1">IF(AND(Y11&lt;=$X$3,Y11&gt;0),"Completed",IF(AND(W11&lt;=$X$3,$X$3&lt;=X11),"In Progress",IF(AND($X$3&gt;X11,Y11=0),"Overdue","Not Started")))</f>
        <v>Not Started</v>
      </c>
      <c r="U11" s="59"/>
      <c r="V11" s="7"/>
      <c r="W11" s="60">
        <f>V4</f>
        <v>46319</v>
      </c>
      <c r="X11" s="60">
        <f>V4</f>
        <v>46319</v>
      </c>
      <c r="Y11" s="60"/>
      <c r="Z11" s="42">
        <f t="shared" si="1"/>
        <v>1</v>
      </c>
      <c r="AA11" s="42">
        <f t="shared" si="2"/>
        <v>0</v>
      </c>
      <c r="AB11" s="42">
        <f t="shared" si="3"/>
        <v>0</v>
      </c>
      <c r="AC11" s="42">
        <f t="shared" si="4"/>
        <v>0</v>
      </c>
      <c r="AD11" s="42">
        <f t="shared" si="5"/>
        <v>0</v>
      </c>
      <c r="AE11" s="61">
        <f t="shared" si="6"/>
        <v>0</v>
      </c>
      <c r="AF11" s="62">
        <f t="shared" si="7"/>
        <v>0</v>
      </c>
      <c r="AG11" s="62">
        <f t="shared" si="8"/>
        <v>0</v>
      </c>
      <c r="AH11" s="62">
        <f t="shared" si="9"/>
        <v>0</v>
      </c>
      <c r="AI11" s="62">
        <f t="shared" si="10"/>
        <v>0</v>
      </c>
      <c r="AJ11" s="62">
        <f t="shared" si="11"/>
        <v>0</v>
      </c>
      <c r="AK11" s="63">
        <f t="shared" si="12"/>
        <v>0</v>
      </c>
      <c r="AL11" s="39"/>
    </row>
    <row r="12" s="35" customFormat="1" ht="30" customHeight="1" spans="1:38">
      <c r="A12" s="56">
        <v>5.1</v>
      </c>
      <c r="B12" s="17"/>
      <c r="C12" s="58" t="s">
        <v>72</v>
      </c>
      <c r="D12" s="18"/>
      <c r="E12" s="19"/>
      <c r="F12" s="58" t="s">
        <v>73</v>
      </c>
      <c r="G12" s="6"/>
      <c r="H12" s="7"/>
      <c r="I12" s="57" t="s">
        <v>74</v>
      </c>
      <c r="J12" s="59" t="s">
        <v>59</v>
      </c>
      <c r="K12" s="57"/>
      <c r="L12" s="57" t="str">
        <f>IF($H$3=0,"Required",$H$3)</f>
        <v>Required</v>
      </c>
      <c r="M12" s="57"/>
      <c r="N12" s="57"/>
      <c r="O12" s="57" t="s">
        <v>46</v>
      </c>
      <c r="P12" s="57"/>
      <c r="Q12" s="57" t="s">
        <v>75</v>
      </c>
      <c r="R12" s="6"/>
      <c r="S12" s="7"/>
      <c r="T12" s="59" t="str">
        <f ca="1">IF(AND(Y12&lt;=$X$3,Y12&gt;0),"Completed",IF(AND(W12&lt;=$X$3,$X$3&lt;=X12),"In Progress",IF(AND($X$3&gt;X12,Y12=0),"Overdue","Not Started")))</f>
        <v>Not Started</v>
      </c>
      <c r="U12" s="59"/>
      <c r="V12" s="7"/>
      <c r="W12" s="60">
        <f>V4</f>
        <v>46319</v>
      </c>
      <c r="X12" s="60">
        <f>V4</f>
        <v>46319</v>
      </c>
      <c r="Y12" s="60"/>
      <c r="Z12" s="42">
        <f t="shared" si="1"/>
        <v>1</v>
      </c>
      <c r="AA12" s="42">
        <f t="shared" si="2"/>
        <v>0</v>
      </c>
      <c r="AB12" s="42">
        <f t="shared" si="3"/>
        <v>0</v>
      </c>
      <c r="AC12" s="42">
        <f t="shared" si="4"/>
        <v>0</v>
      </c>
      <c r="AD12" s="42">
        <f t="shared" si="5"/>
        <v>0</v>
      </c>
      <c r="AE12" s="61">
        <f t="shared" si="6"/>
        <v>0</v>
      </c>
      <c r="AF12" s="62">
        <f t="shared" si="7"/>
        <v>0</v>
      </c>
      <c r="AG12" s="62">
        <f t="shared" si="8"/>
        <v>0</v>
      </c>
      <c r="AH12" s="62">
        <f t="shared" si="9"/>
        <v>0</v>
      </c>
      <c r="AI12" s="62">
        <f t="shared" si="10"/>
        <v>0</v>
      </c>
      <c r="AJ12" s="62">
        <f t="shared" si="11"/>
        <v>0</v>
      </c>
      <c r="AK12" s="63">
        <f t="shared" si="12"/>
        <v>0</v>
      </c>
      <c r="AL12" s="39"/>
    </row>
    <row r="13" s="35" customFormat="1" ht="30" customHeight="1" spans="1:38">
      <c r="A13" s="56">
        <v>5.2</v>
      </c>
      <c r="B13" s="17"/>
      <c r="C13" s="23"/>
      <c r="D13" s="24"/>
      <c r="E13" s="25"/>
      <c r="F13" s="58" t="s">
        <v>76</v>
      </c>
      <c r="G13" s="6"/>
      <c r="H13" s="7"/>
      <c r="I13" s="57" t="s">
        <v>69</v>
      </c>
      <c r="J13" s="59" t="s">
        <v>59</v>
      </c>
      <c r="K13" s="57"/>
      <c r="L13" s="57" t="str">
        <f>IF($H$3=0,"Required",$H$3)</f>
        <v>Required</v>
      </c>
      <c r="M13" s="57"/>
      <c r="N13" s="57"/>
      <c r="O13" s="57" t="s">
        <v>46</v>
      </c>
      <c r="P13" s="57"/>
      <c r="Q13" s="57"/>
      <c r="R13" s="6"/>
      <c r="S13" s="7"/>
      <c r="T13" s="59" t="str">
        <f ca="1">IF(AND(Y13&lt;=$X$3,Y13&gt;0),"Completed",IF(AND(W13&lt;=$X$3,$X$3&lt;=X13),"In Progress",IF(AND($X$3&gt;X13,Y13=0),"Overdue","Not Started")))</f>
        <v>Not Started</v>
      </c>
      <c r="U13" s="59"/>
      <c r="V13" s="7"/>
      <c r="W13" s="60">
        <f>V4+2</f>
        <v>46321</v>
      </c>
      <c r="X13" s="60">
        <f>V4+2</f>
        <v>46321</v>
      </c>
      <c r="Y13" s="60"/>
      <c r="Z13" s="42">
        <f t="shared" si="1"/>
        <v>0</v>
      </c>
      <c r="AA13" s="42">
        <f t="shared" si="2"/>
        <v>0</v>
      </c>
      <c r="AB13" s="42">
        <f t="shared" si="3"/>
        <v>1</v>
      </c>
      <c r="AC13" s="42">
        <f t="shared" si="4"/>
        <v>0</v>
      </c>
      <c r="AD13" s="42">
        <f t="shared" si="5"/>
        <v>0</v>
      </c>
      <c r="AE13" s="61">
        <f t="shared" si="6"/>
        <v>0</v>
      </c>
      <c r="AF13" s="62">
        <f t="shared" si="7"/>
        <v>0</v>
      </c>
      <c r="AG13" s="62">
        <f t="shared" si="8"/>
        <v>0</v>
      </c>
      <c r="AH13" s="62">
        <f t="shared" si="9"/>
        <v>0</v>
      </c>
      <c r="AI13" s="62">
        <f t="shared" si="10"/>
        <v>0</v>
      </c>
      <c r="AJ13" s="62">
        <f t="shared" si="11"/>
        <v>0</v>
      </c>
      <c r="AK13" s="63">
        <f t="shared" si="12"/>
        <v>0</v>
      </c>
      <c r="AL13" s="39"/>
    </row>
    <row r="14" s="35" customFormat="1" ht="30" customHeight="1" spans="1:38">
      <c r="A14" s="56">
        <v>6.1</v>
      </c>
      <c r="B14" s="17"/>
      <c r="C14" s="58" t="s">
        <v>77</v>
      </c>
      <c r="D14" s="18"/>
      <c r="E14" s="19"/>
      <c r="F14" s="58" t="s">
        <v>78</v>
      </c>
      <c r="G14" s="6"/>
      <c r="H14" s="7"/>
      <c r="I14" s="57" t="s">
        <v>79</v>
      </c>
      <c r="J14" s="59" t="s">
        <v>59</v>
      </c>
      <c r="K14" s="57" t="s">
        <v>80</v>
      </c>
      <c r="L14" s="57" t="str">
        <f>IF($H$3=0,"Required",$H$3)</f>
        <v>Required</v>
      </c>
      <c r="M14" s="57" t="str">
        <f>IF($L$3=0,"Required",$L$3)</f>
        <v>Required</v>
      </c>
      <c r="N14" s="57" t="s">
        <v>70</v>
      </c>
      <c r="O14" s="57" t="s">
        <v>81</v>
      </c>
      <c r="P14" s="57"/>
      <c r="Q14" s="57" t="s">
        <v>82</v>
      </c>
      <c r="R14" s="6"/>
      <c r="S14" s="7"/>
      <c r="T14" s="59" t="str">
        <f ca="1">IF(AND(Y14&lt;=$X$3,Y14&gt;0),"Completed",IF(AND(W14&lt;=$X$3,$X$3&lt;=X14),"In Progress",IF(AND($X$3&gt;X14,Y14=0),"Overdue","Not Started")))</f>
        <v>Not Started</v>
      </c>
      <c r="U14" s="59"/>
      <c r="V14" s="7"/>
      <c r="W14" s="60">
        <f>V4</f>
        <v>46319</v>
      </c>
      <c r="X14" s="60">
        <f>V4+2</f>
        <v>46321</v>
      </c>
      <c r="Y14" s="60"/>
      <c r="Z14" s="42">
        <f t="shared" si="1"/>
        <v>1</v>
      </c>
      <c r="AA14" s="42">
        <f t="shared" si="2"/>
        <v>1</v>
      </c>
      <c r="AB14" s="42">
        <f t="shared" si="3"/>
        <v>1</v>
      </c>
      <c r="AC14" s="42">
        <f t="shared" si="4"/>
        <v>0</v>
      </c>
      <c r="AD14" s="42">
        <f t="shared" si="5"/>
        <v>0</v>
      </c>
      <c r="AE14" s="61">
        <f t="shared" si="6"/>
        <v>0</v>
      </c>
      <c r="AF14" s="62">
        <f t="shared" si="7"/>
        <v>0</v>
      </c>
      <c r="AG14" s="62">
        <f t="shared" si="8"/>
        <v>0</v>
      </c>
      <c r="AH14" s="62">
        <f t="shared" si="9"/>
        <v>0</v>
      </c>
      <c r="AI14" s="62">
        <f t="shared" si="10"/>
        <v>0</v>
      </c>
      <c r="AJ14" s="62">
        <f t="shared" si="11"/>
        <v>0</v>
      </c>
      <c r="AK14" s="63">
        <f t="shared" si="12"/>
        <v>0</v>
      </c>
      <c r="AL14" s="39"/>
    </row>
    <row r="15" s="35" customFormat="1" ht="30" customHeight="1" spans="1:38">
      <c r="A15" s="56">
        <v>6.2</v>
      </c>
      <c r="B15" s="17"/>
      <c r="C15" s="20"/>
      <c r="E15" s="21"/>
      <c r="F15" s="58" t="s">
        <v>83</v>
      </c>
      <c r="G15" s="6"/>
      <c r="H15" s="7"/>
      <c r="I15" s="57" t="s">
        <v>84</v>
      </c>
      <c r="J15" s="59" t="s">
        <v>59</v>
      </c>
      <c r="K15" s="57" t="s">
        <v>85</v>
      </c>
      <c r="L15" s="57" t="str">
        <f>IF($H$3=0,"Required",$H$3)</f>
        <v>Required</v>
      </c>
      <c r="M15" s="57" t="str">
        <f>IF($L$3=0,"Required",$L$3)</f>
        <v>Required</v>
      </c>
      <c r="N15" s="57" t="s">
        <v>70</v>
      </c>
      <c r="O15" s="57" t="s">
        <v>86</v>
      </c>
      <c r="P15" s="57"/>
      <c r="Q15" s="57" t="s">
        <v>87</v>
      </c>
      <c r="R15" s="6"/>
      <c r="S15" s="7"/>
      <c r="T15" s="59" t="str">
        <f ca="1">IF(AND(Y15&lt;=$X$3,Y15&gt;0),"Completed",IF(AND(W15&lt;=$X$3,$X$3&lt;=X15),"In Progress",IF(AND($X$3&gt;X15,Y15=0),"Overdue","Not Started")))</f>
        <v>Not Started</v>
      </c>
      <c r="U15" s="59"/>
      <c r="V15" s="7"/>
      <c r="W15" s="60">
        <f>V4+2</f>
        <v>46321</v>
      </c>
      <c r="X15" s="60">
        <f>V4+2</f>
        <v>46321</v>
      </c>
      <c r="Y15" s="60"/>
      <c r="Z15" s="42">
        <f t="shared" si="1"/>
        <v>0</v>
      </c>
      <c r="AA15" s="42">
        <f t="shared" si="2"/>
        <v>0</v>
      </c>
      <c r="AB15" s="42">
        <f t="shared" si="3"/>
        <v>1</v>
      </c>
      <c r="AC15" s="42">
        <f t="shared" si="4"/>
        <v>0</v>
      </c>
      <c r="AD15" s="42">
        <f t="shared" si="5"/>
        <v>0</v>
      </c>
      <c r="AE15" s="61">
        <f t="shared" si="6"/>
        <v>0</v>
      </c>
      <c r="AF15" s="62">
        <f t="shared" si="7"/>
        <v>0</v>
      </c>
      <c r="AG15" s="62">
        <f t="shared" si="8"/>
        <v>0</v>
      </c>
      <c r="AH15" s="62">
        <f t="shared" si="9"/>
        <v>0</v>
      </c>
      <c r="AI15" s="62">
        <f t="shared" si="10"/>
        <v>0</v>
      </c>
      <c r="AJ15" s="62">
        <f t="shared" si="11"/>
        <v>0</v>
      </c>
      <c r="AK15" s="63">
        <f t="shared" si="12"/>
        <v>0</v>
      </c>
      <c r="AL15" s="39"/>
    </row>
    <row r="16" s="35" customFormat="1" ht="30" customHeight="1" spans="1:38">
      <c r="A16" s="56">
        <v>6.3</v>
      </c>
      <c r="B16" s="17"/>
      <c r="C16" s="20"/>
      <c r="E16" s="21"/>
      <c r="F16" s="58" t="s">
        <v>88</v>
      </c>
      <c r="G16" s="6"/>
      <c r="H16" s="7"/>
      <c r="I16" s="57" t="s">
        <v>89</v>
      </c>
      <c r="J16" s="59" t="s">
        <v>59</v>
      </c>
      <c r="K16" s="57" t="s">
        <v>90</v>
      </c>
      <c r="L16" s="57" t="str">
        <f>IF($H$3=0,"Required",$H$3)</f>
        <v>Required</v>
      </c>
      <c r="M16" s="57" t="str">
        <f>IF($L$3=0,"Required",$L$3)</f>
        <v>Required</v>
      </c>
      <c r="N16" s="57" t="s">
        <v>70</v>
      </c>
      <c r="O16" s="57" t="s">
        <v>91</v>
      </c>
      <c r="P16" s="57"/>
      <c r="Q16" s="57" t="s">
        <v>92</v>
      </c>
      <c r="R16" s="6"/>
      <c r="S16" s="7"/>
      <c r="T16" s="59" t="str">
        <f ca="1">IF(AND(Y16&lt;=$X$3,Y16&gt;0),"Completed",IF(AND(W16&lt;=$X$3,$X$3&lt;=X16),"In Progress",IF(AND($X$3&gt;X16,Y16=0),"Overdue","Not Started")))</f>
        <v>Not Started</v>
      </c>
      <c r="U16" s="59"/>
      <c r="V16" s="7"/>
      <c r="W16" s="60">
        <f>V4+1</f>
        <v>46320</v>
      </c>
      <c r="X16" s="60">
        <f>V4+2</f>
        <v>46321</v>
      </c>
      <c r="Y16" s="60"/>
      <c r="Z16" s="42">
        <f t="shared" si="1"/>
        <v>0</v>
      </c>
      <c r="AA16" s="42">
        <f t="shared" si="2"/>
        <v>1</v>
      </c>
      <c r="AB16" s="42">
        <f t="shared" si="3"/>
        <v>1</v>
      </c>
      <c r="AC16" s="42">
        <f t="shared" si="4"/>
        <v>0</v>
      </c>
      <c r="AD16" s="42">
        <f t="shared" si="5"/>
        <v>0</v>
      </c>
      <c r="AE16" s="61">
        <f t="shared" si="6"/>
        <v>0</v>
      </c>
      <c r="AF16" s="62">
        <f t="shared" si="7"/>
        <v>0</v>
      </c>
      <c r="AG16" s="62">
        <f t="shared" si="8"/>
        <v>0</v>
      </c>
      <c r="AH16" s="62">
        <f t="shared" si="9"/>
        <v>0</v>
      </c>
      <c r="AI16" s="62">
        <f t="shared" si="10"/>
        <v>0</v>
      </c>
      <c r="AJ16" s="62">
        <f t="shared" si="11"/>
        <v>0</v>
      </c>
      <c r="AK16" s="63">
        <f t="shared" si="12"/>
        <v>0</v>
      </c>
      <c r="AL16" s="39"/>
    </row>
    <row r="17" s="35" customFormat="1" ht="30" customHeight="1" spans="1:38">
      <c r="A17" s="56">
        <v>6.4</v>
      </c>
      <c r="B17" s="17"/>
      <c r="C17" s="20"/>
      <c r="E17" s="21"/>
      <c r="F17" s="58" t="s">
        <v>93</v>
      </c>
      <c r="G17" s="6"/>
      <c r="H17" s="7"/>
      <c r="I17" s="57" t="s">
        <v>69</v>
      </c>
      <c r="J17" s="59" t="s">
        <v>59</v>
      </c>
      <c r="K17" s="57" t="s">
        <v>94</v>
      </c>
      <c r="L17" s="57" t="str">
        <f>IF($H$3=0,"Required",$H$3)</f>
        <v>Required</v>
      </c>
      <c r="M17" s="57" t="str">
        <f>IF($L$3=0,"Required",$L$3)</f>
        <v>Required</v>
      </c>
      <c r="N17" s="57" t="s">
        <v>70</v>
      </c>
      <c r="O17" s="57" t="s">
        <v>95</v>
      </c>
      <c r="P17" s="57"/>
      <c r="Q17" s="57" t="s">
        <v>96</v>
      </c>
      <c r="R17" s="6"/>
      <c r="S17" s="7"/>
      <c r="T17" s="59" t="str">
        <f ca="1">IF(AND(Y17&lt;=$X$3,Y17&gt;0),"Completed",IF(AND(W17&lt;=$X$3,$X$3&lt;=X17),"In Progress",IF(AND($X$3&gt;X17,Y17=0),"Overdue","Not Started")))</f>
        <v>Not Started</v>
      </c>
      <c r="U17" s="59"/>
      <c r="V17" s="7"/>
      <c r="W17" s="60">
        <f>V4+2</f>
        <v>46321</v>
      </c>
      <c r="X17" s="60">
        <f>V4+2</f>
        <v>46321</v>
      </c>
      <c r="Y17" s="60"/>
      <c r="Z17" s="42">
        <f t="shared" si="1"/>
        <v>0</v>
      </c>
      <c r="AA17" s="42">
        <f t="shared" si="2"/>
        <v>0</v>
      </c>
      <c r="AB17" s="42">
        <f t="shared" si="3"/>
        <v>1</v>
      </c>
      <c r="AC17" s="42">
        <f t="shared" si="4"/>
        <v>0</v>
      </c>
      <c r="AD17" s="42">
        <f t="shared" si="5"/>
        <v>0</v>
      </c>
      <c r="AE17" s="61">
        <f t="shared" si="6"/>
        <v>0</v>
      </c>
      <c r="AF17" s="62">
        <f t="shared" si="7"/>
        <v>0</v>
      </c>
      <c r="AG17" s="62">
        <f t="shared" si="8"/>
        <v>0</v>
      </c>
      <c r="AH17" s="62">
        <f t="shared" si="9"/>
        <v>0</v>
      </c>
      <c r="AI17" s="62">
        <f t="shared" si="10"/>
        <v>0</v>
      </c>
      <c r="AJ17" s="62">
        <f t="shared" si="11"/>
        <v>0</v>
      </c>
      <c r="AK17" s="63">
        <f t="shared" si="12"/>
        <v>0</v>
      </c>
      <c r="AL17" s="39"/>
    </row>
    <row r="18" s="35" customFormat="1" ht="30" customHeight="1" spans="1:38">
      <c r="A18" s="56">
        <v>6.5</v>
      </c>
      <c r="B18" s="17"/>
      <c r="C18" s="20"/>
      <c r="E18" s="21"/>
      <c r="F18" s="58" t="s">
        <v>97</v>
      </c>
      <c r="G18" s="6"/>
      <c r="H18" s="7"/>
      <c r="I18" s="57" t="s">
        <v>89</v>
      </c>
      <c r="J18" s="59" t="s">
        <v>59</v>
      </c>
      <c r="K18" s="57" t="s">
        <v>98</v>
      </c>
      <c r="L18" s="57" t="str">
        <f>IF($H$3=0,"Required",$H$3)</f>
        <v>Required</v>
      </c>
      <c r="M18" s="57" t="str">
        <f>IF($L$3=0,"Required",$L$3)</f>
        <v>Required</v>
      </c>
      <c r="N18" s="57" t="s">
        <v>70</v>
      </c>
      <c r="O18" s="57" t="s">
        <v>91</v>
      </c>
      <c r="P18" s="57"/>
      <c r="Q18" s="57" t="s">
        <v>99</v>
      </c>
      <c r="R18" s="6"/>
      <c r="S18" s="7"/>
      <c r="T18" s="59" t="str">
        <f ca="1">IF(AND(Y18&lt;=$X$3,Y18&gt;0),"Completed",IF(AND(W18&lt;=$X$3,$X$3&lt;=X18),"In Progress",IF(AND($X$3&gt;X18,Y18=0),"Overdue","Not Started")))</f>
        <v>Not Started</v>
      </c>
      <c r="U18" s="59"/>
      <c r="V18" s="7"/>
      <c r="W18" s="60">
        <f>V4</f>
        <v>46319</v>
      </c>
      <c r="X18" s="60">
        <f>V4+1</f>
        <v>46320</v>
      </c>
      <c r="Y18" s="60"/>
      <c r="Z18" s="42">
        <f>IF(AND($Z$5&gt;=W18,$Z$5&lt;=X18),1,0)</f>
        <v>1</v>
      </c>
      <c r="AA18" s="42">
        <f>IF(AND($AA$5&gt;=W18,$AA$5&lt;=X18),1,0)</f>
        <v>1</v>
      </c>
      <c r="AB18" s="42">
        <f>IF(AND($AB$5&gt;=W18,$AB$5&lt;=X18),1,0)</f>
        <v>0</v>
      </c>
      <c r="AC18" s="42">
        <f>IF(AND($AC$5&gt;=W18,$AC$5&lt;=X18),1,0)</f>
        <v>0</v>
      </c>
      <c r="AD18" s="42">
        <f>IF(AND($AD$5&gt;=W18,$AD$5&lt;=X18),1,0)</f>
        <v>0</v>
      </c>
      <c r="AE18" s="61">
        <f>IF(AND($AE$5&gt;=W18,$AE$5&lt;=X18),1,0)</f>
        <v>0</v>
      </c>
      <c r="AF18" s="62">
        <f>IF(AND($AF$5&gt;=W18,$AF$5&lt;=X18),1,0)</f>
        <v>0</v>
      </c>
      <c r="AG18" s="62">
        <f>IF(AND($AG$5&gt;=W18,$AG$5&lt;=X18),1,0)</f>
        <v>0</v>
      </c>
      <c r="AH18" s="62">
        <f>IF(AND($AH$5&gt;=W18,$AH$5&lt;=X18),1,0)</f>
        <v>0</v>
      </c>
      <c r="AI18" s="62">
        <f>IF(AND($AI$5&gt;=W18,$AI$5&lt;=X18),1,0)</f>
        <v>0</v>
      </c>
      <c r="AJ18" s="62">
        <f>IF(AND($AJ$5&gt;=W18,$AJ$5&lt;=X18),1,0)</f>
        <v>0</v>
      </c>
      <c r="AK18" s="63">
        <f>IF(AND($AK$5&gt;=W18,$AK$5&lt;=X18),1,0)</f>
        <v>0</v>
      </c>
      <c r="AL18" s="39"/>
    </row>
    <row r="19" s="35" customFormat="1" ht="30" customHeight="1" spans="1:38">
      <c r="A19" s="56">
        <v>6.6</v>
      </c>
      <c r="B19" s="17"/>
      <c r="C19" s="20"/>
      <c r="E19" s="21"/>
      <c r="F19" s="58" t="s">
        <v>100</v>
      </c>
      <c r="G19" s="6"/>
      <c r="H19" s="7"/>
      <c r="I19" s="57" t="s">
        <v>79</v>
      </c>
      <c r="J19" s="59" t="s">
        <v>59</v>
      </c>
      <c r="K19" s="57" t="s">
        <v>101</v>
      </c>
      <c r="L19" s="57" t="str">
        <f>IF($H$3=0,"Required",$H$3)</f>
        <v>Required</v>
      </c>
      <c r="M19" s="57" t="str">
        <f>IF($L$3=0,"Required",$L$3)</f>
        <v>Required</v>
      </c>
      <c r="N19" s="57" t="s">
        <v>70</v>
      </c>
      <c r="O19" s="57" t="s">
        <v>102</v>
      </c>
      <c r="P19" s="57"/>
      <c r="Q19" s="57" t="s">
        <v>103</v>
      </c>
      <c r="R19" s="6"/>
      <c r="S19" s="7"/>
      <c r="T19" s="59" t="str">
        <f ca="1">IF(AND(Y19&lt;=$X$3,Y19&gt;0),"Completed",IF(AND(W19&lt;=$X$3,$X$3&lt;=X19),"In Progress",IF(AND($X$3&gt;X19,Y19=0),"Overdue","Not Started")))</f>
        <v>Not Started</v>
      </c>
      <c r="U19" s="59"/>
      <c r="V19" s="7"/>
      <c r="W19" s="60">
        <f>V4</f>
        <v>46319</v>
      </c>
      <c r="X19" s="60">
        <f>V4+2</f>
        <v>46321</v>
      </c>
      <c r="Y19" s="60"/>
      <c r="Z19" s="42">
        <f>IF(AND($Z$5&gt;=W19,$Z$5&lt;=X19),1,0)</f>
        <v>1</v>
      </c>
      <c r="AA19" s="42">
        <f>IF(AND($AA$5&gt;=W19,$AA$5&lt;=X19),1,0)</f>
        <v>1</v>
      </c>
      <c r="AB19" s="42">
        <f>IF(AND($AB$5&gt;=W19,$AB$5&lt;=X19),1,0)</f>
        <v>1</v>
      </c>
      <c r="AC19" s="42">
        <f>IF(AND($AC$5&gt;=W19,$AC$5&lt;=X19),1,0)</f>
        <v>0</v>
      </c>
      <c r="AD19" s="42">
        <f>IF(AND($AD$5&gt;=W19,$AD$5&lt;=X19),1,0)</f>
        <v>0</v>
      </c>
      <c r="AE19" s="61">
        <f>IF(AND($AE$5&gt;=W19,$AE$5&lt;=X19),1,0)</f>
        <v>0</v>
      </c>
      <c r="AF19" s="62">
        <f>IF(AND($AF$5&gt;=W19,$AF$5&lt;=X19),1,0)</f>
        <v>0</v>
      </c>
      <c r="AG19" s="62">
        <f>IF(AND($AG$5&gt;=W19,$AG$5&lt;=X19),1,0)</f>
        <v>0</v>
      </c>
      <c r="AH19" s="62">
        <f>IF(AND($AH$5&gt;=W19,$AH$5&lt;=X19),1,0)</f>
        <v>0</v>
      </c>
      <c r="AI19" s="62">
        <f>IF(AND($AI$5&gt;=W19,$AI$5&lt;=X19),1,0)</f>
        <v>0</v>
      </c>
      <c r="AJ19" s="62">
        <f>IF(AND($AJ$5&gt;=W19,$AJ$5&lt;=X19),1,0)</f>
        <v>0</v>
      </c>
      <c r="AK19" s="63">
        <f>IF(AND($AK$5&gt;=W19,$AK$5&lt;=X19),1,0)</f>
        <v>0</v>
      </c>
      <c r="AL19" s="39"/>
    </row>
    <row r="20" s="35" customFormat="1" ht="30" customHeight="1" spans="1:38">
      <c r="A20" s="56">
        <v>6.7</v>
      </c>
      <c r="B20" s="17"/>
      <c r="C20" s="23"/>
      <c r="D20" s="24"/>
      <c r="E20" s="25"/>
      <c r="F20" s="58" t="s">
        <v>104</v>
      </c>
      <c r="G20" s="6"/>
      <c r="H20" s="7"/>
      <c r="I20" s="57" t="s">
        <v>89</v>
      </c>
      <c r="J20" s="59" t="s">
        <v>52</v>
      </c>
      <c r="K20" s="57" t="s">
        <v>105</v>
      </c>
      <c r="L20" s="57" t="str">
        <f>IF($H$3=0,"Required",$H$3)</f>
        <v>Required</v>
      </c>
      <c r="M20" s="57" t="str">
        <f>IF($L$3=0,"Required",$L$3)</f>
        <v>Required</v>
      </c>
      <c r="N20" s="57" t="s">
        <v>70</v>
      </c>
      <c r="O20" s="57" t="s">
        <v>102</v>
      </c>
      <c r="P20" s="57"/>
      <c r="Q20" s="57" t="s">
        <v>106</v>
      </c>
      <c r="R20" s="6"/>
      <c r="S20" s="7"/>
      <c r="T20" s="59" t="str">
        <f ca="1">IF(AND(Y20&lt;=$X$3,Y20&gt;0),"Completed",IF(AND(W20&lt;=$X$3,$X$3&lt;=X20),"In Progress",IF(AND($X$3&gt;X20,Y20=0),"Overdue","Not Started")))</f>
        <v>Not Started</v>
      </c>
      <c r="U20" s="59"/>
      <c r="V20" s="7"/>
      <c r="W20" s="60">
        <f>V4</f>
        <v>46319</v>
      </c>
      <c r="X20" s="60">
        <f>V4+1</f>
        <v>46320</v>
      </c>
      <c r="Y20" s="60"/>
      <c r="Z20" s="42"/>
      <c r="AA20" s="42"/>
      <c r="AB20" s="42"/>
      <c r="AC20" s="42"/>
      <c r="AD20" s="42"/>
      <c r="AE20" s="61"/>
      <c r="AF20" s="62"/>
      <c r="AG20" s="62"/>
      <c r="AH20" s="62"/>
      <c r="AI20" s="62"/>
      <c r="AJ20" s="62"/>
      <c r="AK20" s="63"/>
      <c r="AL20" s="39"/>
    </row>
    <row r="21" s="35" customFormat="1" ht="30" customHeight="1" spans="1:38">
      <c r="A21" s="56">
        <v>7.1</v>
      </c>
      <c r="B21" s="17"/>
      <c r="C21" s="58" t="s">
        <v>107</v>
      </c>
      <c r="D21" s="18"/>
      <c r="E21" s="19"/>
      <c r="F21" s="58" t="s">
        <v>108</v>
      </c>
      <c r="G21" s="6"/>
      <c r="H21" s="7"/>
      <c r="I21" s="57" t="s">
        <v>51</v>
      </c>
      <c r="J21" s="59" t="s">
        <v>59</v>
      </c>
      <c r="K21" s="57" t="s">
        <v>109</v>
      </c>
      <c r="L21" s="57" t="str">
        <f>IF($H$3=0,"Required",$H$3)</f>
        <v>Required</v>
      </c>
      <c r="M21" s="57"/>
      <c r="N21" s="57" t="str">
        <f>IF($L$3=0,"Required",$L$3)</f>
        <v>Required</v>
      </c>
      <c r="O21" s="57" t="str">
        <f>IF($P$3=0,"Required",$P$3)</f>
        <v>Required</v>
      </c>
      <c r="P21" s="57" t="str">
        <f>IF($P$3=0,"Required",$P$3)</f>
        <v>Required</v>
      </c>
      <c r="Q21" s="57" t="s">
        <v>110</v>
      </c>
      <c r="R21" s="6"/>
      <c r="S21" s="7"/>
      <c r="T21" s="59" t="str">
        <f ca="1">IF(AND(Y21&lt;=$X$3,Y21&gt;0),"Completed",IF(AND(W21&lt;=$X$3,$X$3&lt;=X21),"In Progress",IF(AND($X$3&gt;X21,Y21=0),"Overdue","Not Started")))</f>
        <v>Not Started</v>
      </c>
      <c r="U21" s="59"/>
      <c r="V21" s="7"/>
      <c r="W21" s="60">
        <f>V4+3</f>
        <v>46322</v>
      </c>
      <c r="X21" s="60">
        <f>V4+3</f>
        <v>46322</v>
      </c>
      <c r="Y21" s="60"/>
      <c r="Z21" s="42">
        <f>IF(AND($Z$5&gt;=W21,$Z$5&lt;=X21),1,0)</f>
        <v>0</v>
      </c>
      <c r="AA21" s="42">
        <f>IF(AND($AA$5&gt;=W21,$AA$5&lt;=X21),1,0)</f>
        <v>0</v>
      </c>
      <c r="AB21" s="42">
        <f>IF(AND($AB$5&gt;=W21,$AB$5&lt;=X21),1,0)</f>
        <v>0</v>
      </c>
      <c r="AC21" s="42">
        <f>IF(AND($AC$5&gt;=W21,$AC$5&lt;=X21),1,0)</f>
        <v>1</v>
      </c>
      <c r="AD21" s="42">
        <f>IF(AND($AD$5&gt;=W21,$AD$5&lt;=X21),1,0)</f>
        <v>0</v>
      </c>
      <c r="AE21" s="61">
        <f>IF(AND($AE$5&gt;=W21,$AE$5&lt;=X21),1,0)</f>
        <v>0</v>
      </c>
      <c r="AF21" s="62">
        <f>IF(AND($AF$5&gt;=W21,$AF$5&lt;=X21),1,0)</f>
        <v>0</v>
      </c>
      <c r="AG21" s="62">
        <f>IF(AND($AG$5&gt;=W21,$AG$5&lt;=X21),1,0)</f>
        <v>0</v>
      </c>
      <c r="AH21" s="62">
        <f>IF(AND($AH$5&gt;=W21,$AH$5&lt;=X21),1,0)</f>
        <v>0</v>
      </c>
      <c r="AI21" s="62">
        <f>IF(AND($AI$5&gt;=W21,$AI$5&lt;=X21),1,0)</f>
        <v>0</v>
      </c>
      <c r="AJ21" s="62">
        <f>IF(AND($AJ$5&gt;=W21,$AJ$5&lt;=X21),1,0)</f>
        <v>0</v>
      </c>
      <c r="AK21" s="63">
        <f>IF(AND($AK$5&gt;=W21,$AK$5&lt;=X21),1,0)</f>
        <v>0</v>
      </c>
      <c r="AL21" s="39"/>
    </row>
    <row r="22" s="35" customFormat="1" ht="30" customHeight="1" spans="1:38">
      <c r="A22" s="56">
        <v>7.2</v>
      </c>
      <c r="B22" s="17"/>
      <c r="C22" s="20"/>
      <c r="E22" s="21"/>
      <c r="F22" s="58" t="s">
        <v>111</v>
      </c>
      <c r="G22" s="6"/>
      <c r="H22" s="7"/>
      <c r="I22" s="57" t="s">
        <v>51</v>
      </c>
      <c r="J22" s="59" t="s">
        <v>59</v>
      </c>
      <c r="K22" s="57" t="s">
        <v>112</v>
      </c>
      <c r="L22" s="57" t="str">
        <f>IF($H$3=0,"Required",$H$3)</f>
        <v>Required</v>
      </c>
      <c r="M22" s="57"/>
      <c r="N22" s="57" t="str">
        <f>IF($L$3=0,"Required",$L$3)</f>
        <v>Required</v>
      </c>
      <c r="O22" s="57" t="str">
        <f>IF($P$3=0,"Required",$P$3)</f>
        <v>Required</v>
      </c>
      <c r="P22" s="57" t="str">
        <f>IF($P$3=0,"Required",$P$3)</f>
        <v>Required</v>
      </c>
      <c r="Q22" s="57" t="s">
        <v>113</v>
      </c>
      <c r="R22" s="6"/>
      <c r="S22" s="7"/>
      <c r="T22" s="59" t="str">
        <f ca="1">IF(AND(Y22&lt;=$X$3,Y22&gt;0),"Completed",IF(AND(W22&lt;=$X$3,$X$3&lt;=X22),"In Progress",IF(AND($X$3&gt;X22,Y22=0),"Overdue","Not Started")))</f>
        <v>Not Started</v>
      </c>
      <c r="U22" s="59"/>
      <c r="V22" s="7"/>
      <c r="W22" s="60">
        <f>V4+3</f>
        <v>46322</v>
      </c>
      <c r="X22" s="60">
        <f>V4+3</f>
        <v>46322</v>
      </c>
      <c r="Y22" s="60"/>
      <c r="Z22" s="42">
        <f>IF(AND($Z$5&gt;=W22,$Z$5&lt;=X22),1,0)</f>
        <v>0</v>
      </c>
      <c r="AA22" s="42">
        <f>IF(AND($AA$5&gt;=W22,$AA$5&lt;=X22),1,0)</f>
        <v>0</v>
      </c>
      <c r="AB22" s="42">
        <f>IF(AND($AB$5&gt;=W22,$AB$5&lt;=X22),1,0)</f>
        <v>0</v>
      </c>
      <c r="AC22" s="42">
        <f>IF(AND($AC$5&gt;=W22,$AC$5&lt;=X22),1,0)</f>
        <v>1</v>
      </c>
      <c r="AD22" s="42">
        <f>IF(AND($AD$5&gt;=W22,$AD$5&lt;=X22),1,0)</f>
        <v>0</v>
      </c>
      <c r="AE22" s="61">
        <f>IF(AND($AE$5&gt;=W22,$AE$5&lt;=X22),1,0)</f>
        <v>0</v>
      </c>
      <c r="AF22" s="62">
        <f>IF(AND($AF$5&gt;=W22,$AF$5&lt;=X22),1,0)</f>
        <v>0</v>
      </c>
      <c r="AG22" s="62">
        <f>IF(AND($AG$5&gt;=W22,$AG$5&lt;=X22),1,0)</f>
        <v>0</v>
      </c>
      <c r="AH22" s="62">
        <f>IF(AND($AH$5&gt;=W22,$AH$5&lt;=X22),1,0)</f>
        <v>0</v>
      </c>
      <c r="AI22" s="62">
        <f>IF(AND($AI$5&gt;=W22,$AI$5&lt;=X22),1,0)</f>
        <v>0</v>
      </c>
      <c r="AJ22" s="62">
        <f>IF(AND($AJ$5&gt;=W22,$AJ$5&lt;=X22),1,0)</f>
        <v>0</v>
      </c>
      <c r="AK22" s="63">
        <f>IF(AND($AK$5&gt;=W22,$AK$5&lt;=X22),1,0)</f>
        <v>0</v>
      </c>
      <c r="AL22" s="39"/>
    </row>
    <row r="23" s="35" customFormat="1" ht="30" customHeight="1" spans="1:38">
      <c r="A23" s="56">
        <v>7.3</v>
      </c>
      <c r="B23" s="17"/>
      <c r="C23" s="20"/>
      <c r="E23" s="21"/>
      <c r="F23" s="58" t="s">
        <v>114</v>
      </c>
      <c r="G23" s="6"/>
      <c r="H23" s="7"/>
      <c r="I23" s="57" t="s">
        <v>84</v>
      </c>
      <c r="J23" s="59" t="s">
        <v>59</v>
      </c>
      <c r="K23" s="57"/>
      <c r="L23" s="57" t="str">
        <f t="shared" ref="L23:L30" si="13">IF($H$3=0,"Required",$H$3)</f>
        <v>Required</v>
      </c>
      <c r="M23" s="57" t="str">
        <f>IF($L$3=0,"Required",$L$3)</f>
        <v>Required</v>
      </c>
      <c r="N23" s="57"/>
      <c r="O23" s="57" t="s">
        <v>46</v>
      </c>
      <c r="P23" s="57" t="s">
        <v>115</v>
      </c>
      <c r="Q23" s="57" t="s">
        <v>116</v>
      </c>
      <c r="R23" s="6"/>
      <c r="S23" s="7"/>
      <c r="T23" s="59" t="str">
        <f ca="1" t="shared" ref="T23:T30" si="14">IF(AND(Y23&lt;=$X$3,Y23&gt;0),"Completed",IF(AND(W23&lt;=$X$3,$X$3&lt;=X23),"In Progress",IF(AND($X$3&gt;X23,Y23=0),"Overdue","Not Started")))</f>
        <v>Not Started</v>
      </c>
      <c r="U23" s="59"/>
      <c r="V23" s="7"/>
      <c r="W23" s="60">
        <f>V4+3</f>
        <v>46322</v>
      </c>
      <c r="X23" s="60">
        <f>V4+3</f>
        <v>46322</v>
      </c>
      <c r="Y23" s="60"/>
      <c r="Z23" s="42">
        <f t="shared" ref="Z23:Z30" si="15">IF(AND($Z$5&gt;=W23,$Z$5&lt;=X23),1,0)</f>
        <v>0</v>
      </c>
      <c r="AA23" s="42">
        <f t="shared" ref="AA23:AA30" si="16">IF(AND($AA$5&gt;=W23,$AA$5&lt;=X23),1,0)</f>
        <v>0</v>
      </c>
      <c r="AB23" s="42">
        <f t="shared" ref="AB23:AB30" si="17">IF(AND($AB$5&gt;=W23,$AB$5&lt;=X23),1,0)</f>
        <v>0</v>
      </c>
      <c r="AC23" s="42">
        <f t="shared" ref="AC23:AC30" si="18">IF(AND($AC$5&gt;=W23,$AC$5&lt;=X23),1,0)</f>
        <v>1</v>
      </c>
      <c r="AD23" s="42">
        <f t="shared" ref="AD23:AD30" si="19">IF(AND($AD$5&gt;=W23,$AD$5&lt;=X23),1,0)</f>
        <v>0</v>
      </c>
      <c r="AE23" s="61">
        <f t="shared" ref="AE23:AE30" si="20">IF(AND($AE$5&gt;=W23,$AE$5&lt;=X23),1,0)</f>
        <v>0</v>
      </c>
      <c r="AF23" s="62">
        <f t="shared" ref="AF23:AF30" si="21">IF(AND($AF$5&gt;=W23,$AF$5&lt;=X23),1,0)</f>
        <v>0</v>
      </c>
      <c r="AG23" s="62">
        <f t="shared" ref="AG23:AG30" si="22">IF(AND($AG$5&gt;=W23,$AG$5&lt;=X23),1,0)</f>
        <v>0</v>
      </c>
      <c r="AH23" s="62">
        <f t="shared" ref="AH23:AH30" si="23">IF(AND($AH$5&gt;=W23,$AH$5&lt;=X23),1,0)</f>
        <v>0</v>
      </c>
      <c r="AI23" s="62">
        <f t="shared" ref="AI23:AI30" si="24">IF(AND($AI$5&gt;=W23,$AI$5&lt;=X23),1,0)</f>
        <v>0</v>
      </c>
      <c r="AJ23" s="62">
        <f t="shared" ref="AJ23:AJ30" si="25">IF(AND($AJ$5&gt;=W23,$AJ$5&lt;=X23),1,0)</f>
        <v>0</v>
      </c>
      <c r="AK23" s="63">
        <f t="shared" ref="AK23:AK30" si="26">IF(AND($AK$5&gt;=W23,$AK$5&lt;=X23),1,0)</f>
        <v>0</v>
      </c>
      <c r="AL23" s="39"/>
    </row>
    <row r="24" s="35" customFormat="1" ht="30" customHeight="1" spans="1:38">
      <c r="A24" s="56">
        <v>7.4</v>
      </c>
      <c r="B24" s="17"/>
      <c r="C24" s="23"/>
      <c r="D24" s="24"/>
      <c r="E24" s="25"/>
      <c r="F24" s="58" t="s">
        <v>117</v>
      </c>
      <c r="G24" s="6"/>
      <c r="H24" s="7"/>
      <c r="I24" s="57" t="s">
        <v>118</v>
      </c>
      <c r="J24" s="59" t="s">
        <v>59</v>
      </c>
      <c r="K24" s="57"/>
      <c r="L24" s="57" t="str">
        <f t="shared" si="13"/>
        <v>Required</v>
      </c>
      <c r="M24" s="57" t="str">
        <f>IF($L$3=0,"Required",$L$3)</f>
        <v>Required</v>
      </c>
      <c r="N24" s="57" t="str">
        <f>IF($L$3=0,"Required",$L$3)</f>
        <v>Required</v>
      </c>
      <c r="O24" s="57" t="s">
        <v>119</v>
      </c>
      <c r="P24" s="57"/>
      <c r="Q24" s="57" t="s">
        <v>120</v>
      </c>
      <c r="R24" s="6"/>
      <c r="S24" s="7"/>
      <c r="T24" s="59" t="str">
        <f ca="1" t="shared" si="14"/>
        <v>Not Started</v>
      </c>
      <c r="U24" s="59"/>
      <c r="V24" s="7"/>
      <c r="W24" s="60">
        <f>V4+4</f>
        <v>46323</v>
      </c>
      <c r="X24" s="60">
        <f>V4+4</f>
        <v>46323</v>
      </c>
      <c r="Y24" s="60"/>
      <c r="Z24" s="42">
        <f t="shared" si="15"/>
        <v>0</v>
      </c>
      <c r="AA24" s="42">
        <f t="shared" si="16"/>
        <v>0</v>
      </c>
      <c r="AB24" s="42">
        <f t="shared" si="17"/>
        <v>0</v>
      </c>
      <c r="AC24" s="42">
        <f t="shared" si="18"/>
        <v>0</v>
      </c>
      <c r="AD24" s="42">
        <f t="shared" si="19"/>
        <v>1</v>
      </c>
      <c r="AE24" s="61">
        <f t="shared" si="20"/>
        <v>0</v>
      </c>
      <c r="AF24" s="62">
        <f t="shared" si="21"/>
        <v>0</v>
      </c>
      <c r="AG24" s="62">
        <f t="shared" si="22"/>
        <v>0</v>
      </c>
      <c r="AH24" s="62">
        <f t="shared" si="23"/>
        <v>0</v>
      </c>
      <c r="AI24" s="62">
        <f t="shared" si="24"/>
        <v>0</v>
      </c>
      <c r="AJ24" s="62">
        <f t="shared" si="25"/>
        <v>0</v>
      </c>
      <c r="AK24" s="63">
        <f t="shared" si="26"/>
        <v>0</v>
      </c>
      <c r="AL24" s="39"/>
    </row>
    <row r="25" s="35" customFormat="1" ht="30" customHeight="1" spans="1:38">
      <c r="A25" s="56">
        <v>8</v>
      </c>
      <c r="B25" s="17"/>
      <c r="C25" s="58" t="s">
        <v>121</v>
      </c>
      <c r="D25" s="6"/>
      <c r="E25" s="7"/>
      <c r="F25" s="58" t="s">
        <v>122</v>
      </c>
      <c r="G25" s="6"/>
      <c r="H25" s="7"/>
      <c r="I25" s="57" t="s">
        <v>89</v>
      </c>
      <c r="J25" s="59" t="s">
        <v>59</v>
      </c>
      <c r="K25" s="57" t="s">
        <v>123</v>
      </c>
      <c r="L25" s="57" t="str">
        <f t="shared" si="13"/>
        <v>Required</v>
      </c>
      <c r="M25" s="57" t="str">
        <f>IF($L$3=0,"Required",$L$3)</f>
        <v>Required</v>
      </c>
      <c r="N25" s="57" t="s">
        <v>70</v>
      </c>
      <c r="O25" s="57" t="s">
        <v>102</v>
      </c>
      <c r="P25" s="57"/>
      <c r="Q25" s="57" t="s">
        <v>124</v>
      </c>
      <c r="R25" s="6"/>
      <c r="S25" s="7"/>
      <c r="T25" s="59" t="str">
        <f ca="1" t="shared" si="14"/>
        <v>Not Started</v>
      </c>
      <c r="U25" s="59"/>
      <c r="V25" s="7"/>
      <c r="W25" s="60">
        <f>V4+3</f>
        <v>46322</v>
      </c>
      <c r="X25" s="60">
        <f>V4+3</f>
        <v>46322</v>
      </c>
      <c r="Y25" s="60"/>
      <c r="Z25" s="42">
        <f t="shared" si="15"/>
        <v>0</v>
      </c>
      <c r="AA25" s="42">
        <f t="shared" si="16"/>
        <v>0</v>
      </c>
      <c r="AB25" s="42">
        <f t="shared" si="17"/>
        <v>0</v>
      </c>
      <c r="AC25" s="42">
        <f t="shared" si="18"/>
        <v>1</v>
      </c>
      <c r="AD25" s="42">
        <f t="shared" si="19"/>
        <v>0</v>
      </c>
      <c r="AE25" s="61">
        <f t="shared" si="20"/>
        <v>0</v>
      </c>
      <c r="AF25" s="62">
        <f t="shared" si="21"/>
        <v>0</v>
      </c>
      <c r="AG25" s="62">
        <f t="shared" si="22"/>
        <v>0</v>
      </c>
      <c r="AH25" s="62">
        <f t="shared" si="23"/>
        <v>0</v>
      </c>
      <c r="AI25" s="62">
        <f t="shared" si="24"/>
        <v>0</v>
      </c>
      <c r="AJ25" s="62">
        <f t="shared" si="25"/>
        <v>0</v>
      </c>
      <c r="AK25" s="63">
        <f t="shared" si="26"/>
        <v>0</v>
      </c>
      <c r="AL25" s="39"/>
    </row>
    <row r="26" s="35" customFormat="1" ht="30" customHeight="1" spans="1:38">
      <c r="A26" s="56">
        <v>9</v>
      </c>
      <c r="B26" s="17"/>
      <c r="C26" s="58" t="s">
        <v>125</v>
      </c>
      <c r="D26" s="6"/>
      <c r="E26" s="7"/>
      <c r="F26" s="58" t="s">
        <v>126</v>
      </c>
      <c r="G26" s="6"/>
      <c r="H26" s="7"/>
      <c r="I26" s="57" t="s">
        <v>84</v>
      </c>
      <c r="J26" s="59" t="s">
        <v>59</v>
      </c>
      <c r="K26" s="57"/>
      <c r="L26" s="57" t="str">
        <f t="shared" si="13"/>
        <v>Required</v>
      </c>
      <c r="M26" s="57" t="str">
        <f>IF($L$3=0,"Required",$L$3)</f>
        <v>Required</v>
      </c>
      <c r="N26" s="57"/>
      <c r="O26" s="57" t="s">
        <v>46</v>
      </c>
      <c r="P26" s="57"/>
      <c r="Q26" s="57"/>
      <c r="R26" s="6"/>
      <c r="S26" s="7"/>
      <c r="T26" s="59" t="str">
        <f ca="1" t="shared" si="14"/>
        <v>Not Started</v>
      </c>
      <c r="U26" s="59"/>
      <c r="V26" s="7"/>
      <c r="W26" s="60">
        <f>V4+4</f>
        <v>46323</v>
      </c>
      <c r="X26" s="60">
        <f>V4+4</f>
        <v>46323</v>
      </c>
      <c r="Y26" s="60"/>
      <c r="Z26" s="42">
        <f t="shared" si="15"/>
        <v>0</v>
      </c>
      <c r="AA26" s="42">
        <f t="shared" si="16"/>
        <v>0</v>
      </c>
      <c r="AB26" s="42">
        <f t="shared" si="17"/>
        <v>0</v>
      </c>
      <c r="AC26" s="42">
        <f t="shared" si="18"/>
        <v>0</v>
      </c>
      <c r="AD26" s="42">
        <f t="shared" si="19"/>
        <v>1</v>
      </c>
      <c r="AE26" s="61">
        <f t="shared" si="20"/>
        <v>0</v>
      </c>
      <c r="AF26" s="62">
        <f t="shared" si="21"/>
        <v>0</v>
      </c>
      <c r="AG26" s="62">
        <f t="shared" si="22"/>
        <v>0</v>
      </c>
      <c r="AH26" s="62">
        <f t="shared" si="23"/>
        <v>0</v>
      </c>
      <c r="AI26" s="62">
        <f t="shared" si="24"/>
        <v>0</v>
      </c>
      <c r="AJ26" s="62">
        <f t="shared" si="25"/>
        <v>0</v>
      </c>
      <c r="AK26" s="63">
        <f t="shared" si="26"/>
        <v>0</v>
      </c>
      <c r="AL26" s="39"/>
    </row>
    <row r="27" s="35" customFormat="1" ht="30" customHeight="1" spans="1:38">
      <c r="A27" s="56">
        <v>10</v>
      </c>
      <c r="B27" s="22"/>
      <c r="C27" s="58" t="s">
        <v>127</v>
      </c>
      <c r="D27" s="6"/>
      <c r="E27" s="7"/>
      <c r="F27" s="58" t="s">
        <v>128</v>
      </c>
      <c r="G27" s="6"/>
      <c r="H27" s="7"/>
      <c r="I27" s="57" t="s">
        <v>129</v>
      </c>
      <c r="J27" s="59" t="s">
        <v>45</v>
      </c>
      <c r="K27" s="57"/>
      <c r="L27" s="57" t="str">
        <f t="shared" si="13"/>
        <v>Required</v>
      </c>
      <c r="M27" s="57"/>
      <c r="N27" s="57"/>
      <c r="O27" s="57"/>
      <c r="P27" s="57" t="str">
        <f>IF($P$3=0,"Required",$P$3)</f>
        <v>Required</v>
      </c>
      <c r="Q27" s="57"/>
      <c r="R27" s="6"/>
      <c r="S27" s="7"/>
      <c r="T27" s="59" t="str">
        <f ca="1" t="shared" si="14"/>
        <v>Not Started</v>
      </c>
      <c r="U27" s="59"/>
      <c r="V27" s="7"/>
      <c r="W27" s="60">
        <f>V4+4</f>
        <v>46323</v>
      </c>
      <c r="X27" s="60">
        <f>V4+4</f>
        <v>46323</v>
      </c>
      <c r="Y27" s="60"/>
      <c r="Z27" s="42">
        <f t="shared" si="15"/>
        <v>0</v>
      </c>
      <c r="AA27" s="42">
        <f t="shared" si="16"/>
        <v>0</v>
      </c>
      <c r="AB27" s="42">
        <f t="shared" si="17"/>
        <v>0</v>
      </c>
      <c r="AC27" s="42">
        <f t="shared" si="18"/>
        <v>0</v>
      </c>
      <c r="AD27" s="42">
        <f t="shared" si="19"/>
        <v>1</v>
      </c>
      <c r="AE27" s="61">
        <f t="shared" si="20"/>
        <v>0</v>
      </c>
      <c r="AF27" s="62">
        <f t="shared" si="21"/>
        <v>0</v>
      </c>
      <c r="AG27" s="62">
        <f t="shared" si="22"/>
        <v>0</v>
      </c>
      <c r="AH27" s="62">
        <f t="shared" si="23"/>
        <v>0</v>
      </c>
      <c r="AI27" s="62">
        <f t="shared" si="24"/>
        <v>0</v>
      </c>
      <c r="AJ27" s="62">
        <f t="shared" si="25"/>
        <v>0</v>
      </c>
      <c r="AK27" s="63">
        <f t="shared" si="26"/>
        <v>0</v>
      </c>
      <c r="AL27" s="39"/>
    </row>
    <row r="28" s="35" customFormat="1" ht="30" customHeight="1" spans="1:38">
      <c r="A28" s="56">
        <v>10.1</v>
      </c>
      <c r="B28" s="57" t="s">
        <v>130</v>
      </c>
      <c r="C28" s="58" t="s">
        <v>131</v>
      </c>
      <c r="D28" s="6"/>
      <c r="E28" s="7"/>
      <c r="F28" s="58" t="s">
        <v>132</v>
      </c>
      <c r="G28" s="6"/>
      <c r="H28" s="7"/>
      <c r="I28" s="57" t="s">
        <v>69</v>
      </c>
      <c r="J28" s="59" t="s">
        <v>52</v>
      </c>
      <c r="K28" s="57" t="s">
        <v>133</v>
      </c>
      <c r="L28" s="57" t="str">
        <f t="shared" si="13"/>
        <v>Required</v>
      </c>
      <c r="M28" s="57" t="str">
        <f>IF($L$3=0,"Required",$L$3)</f>
        <v>Required</v>
      </c>
      <c r="N28" s="57"/>
      <c r="O28" s="57"/>
      <c r="P28" s="57" t="s">
        <v>115</v>
      </c>
      <c r="Q28" s="57" t="s">
        <v>134</v>
      </c>
      <c r="R28" s="6"/>
      <c r="S28" s="7"/>
      <c r="T28" s="59" t="str">
        <f ca="1" t="shared" si="14"/>
        <v>Not Started</v>
      </c>
      <c r="U28" s="59"/>
      <c r="V28" s="7"/>
      <c r="W28" s="60">
        <f>V4+4</f>
        <v>46323</v>
      </c>
      <c r="X28" s="60">
        <f>V4+4</f>
        <v>46323</v>
      </c>
      <c r="Y28" s="60"/>
      <c r="Z28" s="42">
        <f t="shared" si="15"/>
        <v>0</v>
      </c>
      <c r="AA28" s="42">
        <f t="shared" si="16"/>
        <v>0</v>
      </c>
      <c r="AB28" s="42">
        <f t="shared" si="17"/>
        <v>0</v>
      </c>
      <c r="AC28" s="42">
        <f t="shared" si="18"/>
        <v>0</v>
      </c>
      <c r="AD28" s="42">
        <f t="shared" si="19"/>
        <v>1</v>
      </c>
      <c r="AE28" s="61">
        <f t="shared" si="20"/>
        <v>0</v>
      </c>
      <c r="AF28" s="62">
        <f t="shared" si="21"/>
        <v>0</v>
      </c>
      <c r="AG28" s="62">
        <f t="shared" si="22"/>
        <v>0</v>
      </c>
      <c r="AH28" s="62">
        <f t="shared" si="23"/>
        <v>0</v>
      </c>
      <c r="AI28" s="62">
        <f t="shared" si="24"/>
        <v>0</v>
      </c>
      <c r="AJ28" s="62">
        <f t="shared" si="25"/>
        <v>0</v>
      </c>
      <c r="AK28" s="63">
        <f t="shared" si="26"/>
        <v>0</v>
      </c>
      <c r="AL28" s="39"/>
    </row>
    <row r="29" s="35" customFormat="1" ht="30" customHeight="1" spans="1:38">
      <c r="A29" s="56">
        <v>10.2</v>
      </c>
      <c r="B29" s="17"/>
      <c r="C29" s="58" t="s">
        <v>135</v>
      </c>
      <c r="D29" s="6"/>
      <c r="E29" s="7"/>
      <c r="F29" s="58" t="s">
        <v>136</v>
      </c>
      <c r="G29" s="6"/>
      <c r="H29" s="7"/>
      <c r="I29" s="57" t="s">
        <v>69</v>
      </c>
      <c r="J29" s="59" t="s">
        <v>52</v>
      </c>
      <c r="K29" s="57" t="s">
        <v>137</v>
      </c>
      <c r="L29" s="57" t="str">
        <f t="shared" si="13"/>
        <v>Required</v>
      </c>
      <c r="M29" s="57" t="str">
        <f>IF($L$3=0,"Required",$L$3)</f>
        <v>Required</v>
      </c>
      <c r="N29" s="57"/>
      <c r="O29" s="57"/>
      <c r="P29" s="57" t="s">
        <v>46</v>
      </c>
      <c r="Q29" s="57" t="s">
        <v>138</v>
      </c>
      <c r="R29" s="6"/>
      <c r="S29" s="7"/>
      <c r="T29" s="59" t="str">
        <f ca="1" t="shared" si="14"/>
        <v>Not Started</v>
      </c>
      <c r="U29" s="59"/>
      <c r="V29" s="7"/>
      <c r="W29" s="60">
        <f>V4+4</f>
        <v>46323</v>
      </c>
      <c r="X29" s="60">
        <f>V4+4</f>
        <v>46323</v>
      </c>
      <c r="Y29" s="60"/>
      <c r="Z29" s="42">
        <f t="shared" si="15"/>
        <v>0</v>
      </c>
      <c r="AA29" s="42">
        <f t="shared" si="16"/>
        <v>0</v>
      </c>
      <c r="AB29" s="42">
        <f t="shared" si="17"/>
        <v>0</v>
      </c>
      <c r="AC29" s="42">
        <f t="shared" si="18"/>
        <v>0</v>
      </c>
      <c r="AD29" s="42">
        <f t="shared" si="19"/>
        <v>1</v>
      </c>
      <c r="AE29" s="61">
        <f t="shared" si="20"/>
        <v>0</v>
      </c>
      <c r="AF29" s="62">
        <f t="shared" si="21"/>
        <v>0</v>
      </c>
      <c r="AG29" s="62">
        <f t="shared" si="22"/>
        <v>0</v>
      </c>
      <c r="AH29" s="62">
        <f t="shared" si="23"/>
        <v>0</v>
      </c>
      <c r="AI29" s="62">
        <f t="shared" si="24"/>
        <v>0</v>
      </c>
      <c r="AJ29" s="62">
        <f t="shared" si="25"/>
        <v>0</v>
      </c>
      <c r="AK29" s="63">
        <f t="shared" si="26"/>
        <v>0</v>
      </c>
      <c r="AL29" s="39"/>
    </row>
    <row r="30" s="35" customFormat="1" ht="30" customHeight="1" spans="1:38">
      <c r="A30" s="56">
        <v>10.3</v>
      </c>
      <c r="B30" s="22"/>
      <c r="C30" s="58" t="s">
        <v>139</v>
      </c>
      <c r="D30" s="6"/>
      <c r="E30" s="7"/>
      <c r="F30" s="58" t="s">
        <v>140</v>
      </c>
      <c r="G30" s="6"/>
      <c r="H30" s="7"/>
      <c r="I30" s="57" t="s">
        <v>69</v>
      </c>
      <c r="J30" s="59" t="s">
        <v>45</v>
      </c>
      <c r="K30" s="57"/>
      <c r="L30" s="57" t="str">
        <f t="shared" si="13"/>
        <v>Required</v>
      </c>
      <c r="M30" s="57"/>
      <c r="N30" s="57" t="str">
        <f>IF($P$3=0,"Required",$P$3)</f>
        <v>Required</v>
      </c>
      <c r="O30" s="57" t="s">
        <v>4</v>
      </c>
      <c r="P30" s="57" t="s">
        <v>4</v>
      </c>
      <c r="Q30" s="57" t="s">
        <v>141</v>
      </c>
      <c r="R30" s="6"/>
      <c r="S30" s="7"/>
      <c r="T30" s="59" t="str">
        <f ca="1" t="shared" si="14"/>
        <v>Not Started</v>
      </c>
      <c r="U30" s="59"/>
      <c r="V30" s="7"/>
      <c r="W30" s="60">
        <f>V4+4</f>
        <v>46323</v>
      </c>
      <c r="X30" s="60">
        <f>V4+4</f>
        <v>46323</v>
      </c>
      <c r="Y30" s="60"/>
      <c r="Z30" s="42">
        <f t="shared" si="15"/>
        <v>0</v>
      </c>
      <c r="AA30" s="42">
        <f t="shared" si="16"/>
        <v>0</v>
      </c>
      <c r="AB30" s="42">
        <f t="shared" si="17"/>
        <v>0</v>
      </c>
      <c r="AC30" s="42">
        <f t="shared" si="18"/>
        <v>0</v>
      </c>
      <c r="AD30" s="42">
        <f t="shared" si="19"/>
        <v>1</v>
      </c>
      <c r="AE30" s="61">
        <f t="shared" si="20"/>
        <v>0</v>
      </c>
      <c r="AF30" s="62">
        <f t="shared" si="21"/>
        <v>0</v>
      </c>
      <c r="AG30" s="62">
        <f t="shared" si="22"/>
        <v>0</v>
      </c>
      <c r="AH30" s="62">
        <f t="shared" si="23"/>
        <v>0</v>
      </c>
      <c r="AI30" s="62">
        <f t="shared" si="24"/>
        <v>0</v>
      </c>
      <c r="AJ30" s="62">
        <f t="shared" si="25"/>
        <v>0</v>
      </c>
      <c r="AK30" s="63">
        <f t="shared" si="26"/>
        <v>0</v>
      </c>
      <c r="AL30" s="39"/>
    </row>
    <row r="31" s="37" customFormat="1" ht="16.5" spans="1:38">
      <c r="A31" s="64" t="s">
        <v>142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9"/>
      <c r="Z31" s="65"/>
      <c r="AA31" s="65"/>
      <c r="AB31" s="65"/>
      <c r="AC31" s="65"/>
      <c r="AD31" s="65"/>
      <c r="AE31" s="66"/>
      <c r="AF31" s="66"/>
      <c r="AG31" s="66"/>
      <c r="AH31" s="66"/>
      <c r="AI31" s="66"/>
      <c r="AJ31" s="66"/>
      <c r="AK31" s="66"/>
      <c r="AL31" s="67"/>
    </row>
    <row r="32" s="37" customFormat="1" ht="16.5" spans="1:38">
      <c r="A32" s="20"/>
      <c r="Y32" s="21"/>
      <c r="Z32" s="65"/>
      <c r="AA32" s="65"/>
      <c r="AB32" s="65"/>
      <c r="AC32" s="65"/>
      <c r="AD32" s="65"/>
      <c r="AE32" s="66"/>
      <c r="AF32" s="66"/>
      <c r="AG32" s="66"/>
      <c r="AH32" s="66"/>
      <c r="AI32" s="66"/>
      <c r="AJ32" s="66"/>
      <c r="AK32" s="66"/>
      <c r="AL32" s="67"/>
    </row>
    <row r="33" s="37" customFormat="1" ht="16.5" spans="1:38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5"/>
      <c r="Z33" s="65"/>
      <c r="AA33" s="65"/>
      <c r="AB33" s="65"/>
      <c r="AC33" s="65"/>
      <c r="AD33" s="65"/>
      <c r="AE33" s="66"/>
      <c r="AF33" s="66"/>
      <c r="AG33" s="66"/>
      <c r="AH33" s="66"/>
      <c r="AI33" s="66"/>
      <c r="AJ33" s="66"/>
      <c r="AK33" s="66"/>
      <c r="AL33" s="67"/>
    </row>
  </sheetData>
  <autoFilter xmlns:etc="http://www.wps.cn/officeDocument/2017/etCustomData" ref="A5:XFC33" etc:filterBottomFollowUsedRange="0">
    <filterColumn colId="19">
      <customFilters>
        <customFilter operator="notEqual" val="不需要"/>
      </customFilters>
    </filterColumn>
    <extLst/>
  </autoFilter>
  <mergeCells count="109">
    <mergeCell ref="A1:AK1"/>
    <mergeCell ref="A2:AK2"/>
    <mergeCell ref="B3:E3"/>
    <mergeCell ref="F3:G3"/>
    <mergeCell ref="H3:I3"/>
    <mergeCell ref="J3:K3"/>
    <mergeCell ref="L3:M3"/>
    <mergeCell ref="N3:O3"/>
    <mergeCell ref="P3:Q3"/>
    <mergeCell ref="S3:T3"/>
    <mergeCell ref="Z3:AK3"/>
    <mergeCell ref="A4:T4"/>
    <mergeCell ref="C5:E5"/>
    <mergeCell ref="F5:H5"/>
    <mergeCell ref="Q5:S5"/>
    <mergeCell ref="U5:V5"/>
    <mergeCell ref="C6:E6"/>
    <mergeCell ref="F6:H6"/>
    <mergeCell ref="Q6:S6"/>
    <mergeCell ref="U6:V6"/>
    <mergeCell ref="F7:H7"/>
    <mergeCell ref="Q7:S7"/>
    <mergeCell ref="U7:V7"/>
    <mergeCell ref="F8:H8"/>
    <mergeCell ref="Q8:S8"/>
    <mergeCell ref="U8:V8"/>
    <mergeCell ref="F9:H9"/>
    <mergeCell ref="Q9:S9"/>
    <mergeCell ref="U9:V9"/>
    <mergeCell ref="C10:E10"/>
    <mergeCell ref="F10:H10"/>
    <mergeCell ref="Q10:S10"/>
    <mergeCell ref="U10:V10"/>
    <mergeCell ref="C11:E11"/>
    <mergeCell ref="F11:H11"/>
    <mergeCell ref="Q11:S11"/>
    <mergeCell ref="U11:V11"/>
    <mergeCell ref="F12:H12"/>
    <mergeCell ref="Q12:S12"/>
    <mergeCell ref="U12:V12"/>
    <mergeCell ref="F13:H13"/>
    <mergeCell ref="Q13:S13"/>
    <mergeCell ref="U13:V13"/>
    <mergeCell ref="F14:H14"/>
    <mergeCell ref="Q14:S14"/>
    <mergeCell ref="U14:V14"/>
    <mergeCell ref="F15:H15"/>
    <mergeCell ref="Q15:S15"/>
    <mergeCell ref="U15:V15"/>
    <mergeCell ref="F16:H16"/>
    <mergeCell ref="Q16:S16"/>
    <mergeCell ref="U16:V16"/>
    <mergeCell ref="F17:H17"/>
    <mergeCell ref="Q17:S17"/>
    <mergeCell ref="U17:V17"/>
    <mergeCell ref="F18:H18"/>
    <mergeCell ref="Q18:S18"/>
    <mergeCell ref="U18:V18"/>
    <mergeCell ref="F19:H19"/>
    <mergeCell ref="Q19:S19"/>
    <mergeCell ref="U19:V19"/>
    <mergeCell ref="F20:H20"/>
    <mergeCell ref="Q20:S20"/>
    <mergeCell ref="U20:V20"/>
    <mergeCell ref="F21:H21"/>
    <mergeCell ref="Q21:S21"/>
    <mergeCell ref="U21:V21"/>
    <mergeCell ref="F22:H22"/>
    <mergeCell ref="Q22:S22"/>
    <mergeCell ref="U22:V22"/>
    <mergeCell ref="F23:H23"/>
    <mergeCell ref="Q23:S23"/>
    <mergeCell ref="U23:V23"/>
    <mergeCell ref="F24:H24"/>
    <mergeCell ref="Q24:S24"/>
    <mergeCell ref="U24:V24"/>
    <mergeCell ref="C25:E25"/>
    <mergeCell ref="F25:H25"/>
    <mergeCell ref="Q25:S25"/>
    <mergeCell ref="U25:V25"/>
    <mergeCell ref="C26:E26"/>
    <mergeCell ref="F26:H26"/>
    <mergeCell ref="Q26:S26"/>
    <mergeCell ref="U26:V26"/>
    <mergeCell ref="C27:E27"/>
    <mergeCell ref="F27:H27"/>
    <mergeCell ref="Q27:S27"/>
    <mergeCell ref="U27:V27"/>
    <mergeCell ref="C28:E28"/>
    <mergeCell ref="F28:H28"/>
    <mergeCell ref="Q28:S28"/>
    <mergeCell ref="U28:V28"/>
    <mergeCell ref="C29:E29"/>
    <mergeCell ref="F29:H29"/>
    <mergeCell ref="Q29:S29"/>
    <mergeCell ref="U29:V29"/>
    <mergeCell ref="C30:E30"/>
    <mergeCell ref="F30:H30"/>
    <mergeCell ref="Q30:S30"/>
    <mergeCell ref="U30:V30"/>
    <mergeCell ref="B6:B9"/>
    <mergeCell ref="B11:B27"/>
    <mergeCell ref="B28:B30"/>
    <mergeCell ref="Y3:Y4"/>
    <mergeCell ref="C7:E9"/>
    <mergeCell ref="C12:E13"/>
    <mergeCell ref="C14:E20"/>
    <mergeCell ref="A31:Y33"/>
    <mergeCell ref="C21:E24"/>
  </mergeCells>
  <conditionalFormatting sqref="F6:Y6">
    <cfRule type="expression" dxfId="0" priority="23">
      <formula>$T$6="Completed"</formula>
    </cfRule>
  </conditionalFormatting>
  <conditionalFormatting sqref="J6:J30">
    <cfRule type="cellIs" dxfId="1" priority="55" operator="equal">
      <formula>"N"</formula>
    </cfRule>
    <cfRule type="cellIs" dxfId="2" priority="56" operator="equal">
      <formula>"Normal"</formula>
    </cfRule>
    <cfRule type="cellIs" dxfId="3" priority="57" operator="equal">
      <formula>"Important"</formula>
    </cfRule>
    <cfRule type="cellIs" dxfId="4" priority="58" operator="equal">
      <formula>"Very Important"</formula>
    </cfRule>
  </conditionalFormatting>
  <conditionalFormatting sqref="L6:P30">
    <cfRule type="cellIs" dxfId="5" priority="25" operator="equal">
      <formula>"Required"</formula>
    </cfRule>
  </conditionalFormatting>
  <conditionalFormatting sqref="Z6:AK30">
    <cfRule type="cellIs" dxfId="6" priority="246" operator="equal">
      <formula>1</formula>
    </cfRule>
    <cfRule type="cellIs" dxfId="7" priority="247" operator="equal">
      <formula>0</formula>
    </cfRule>
  </conditionalFormatting>
  <conditionalFormatting sqref="F7:Y19 F20 I20:Q20 T20:U20 W20:Y20 F21:Y30">
    <cfRule type="expression" dxfId="8" priority="1">
      <formula>$T7="Overdue"</formula>
    </cfRule>
    <cfRule type="expression" dxfId="9" priority="2">
      <formula>$T7="Not Required"</formula>
    </cfRule>
    <cfRule type="expression" dxfId="10" priority="3">
      <formula>$T7="In Progress"</formula>
    </cfRule>
    <cfRule type="expression" dxfId="0" priority="4">
      <formula>$T7="Completed"</formula>
    </cfRule>
  </conditionalFormatting>
  <dataValidations count="1">
    <dataValidation type="list" allowBlank="1" showInputMessage="1" sqref="T6:T17 T18:T22 T23:T30">
      <formula1>"Not Started,In Progress,Completed,Not Required,Overdue"</formula1>
    </dataValidation>
  </dataValidations>
  <pageMargins left="0.7" right="0.7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T28"/>
  <sheetViews>
    <sheetView topLeftCell="A3" workbookViewId="0">
      <selection activeCell="I32" sqref="I32"/>
    </sheetView>
  </sheetViews>
  <sheetFormatPr defaultColWidth="9" defaultRowHeight="14.25"/>
  <cols>
    <col min="1" max="1" width="2.375" customWidth="1"/>
  </cols>
  <sheetData>
    <row r="1" ht="15" customHeight="1"/>
    <row r="2" ht="45" customHeight="1" spans="2:20">
      <c r="B2" s="1" t="str">
        <f>'Project (Detailed Version) '!B3&amp;"Implementation Project Plan"</f>
        <v>Implementation Project Plan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</row>
    <row r="3" ht="33" customHeight="1" spans="2:20">
      <c r="B3" s="4" t="s">
        <v>25</v>
      </c>
      <c r="C3" s="5" t="s">
        <v>26</v>
      </c>
      <c r="D3" s="5" t="s">
        <v>27</v>
      </c>
      <c r="E3" s="6"/>
      <c r="F3" s="7"/>
      <c r="G3" s="5" t="s">
        <v>28</v>
      </c>
      <c r="H3" s="6"/>
      <c r="I3" s="7"/>
      <c r="J3" s="5" t="s">
        <v>143</v>
      </c>
      <c r="K3" s="5" t="s">
        <v>30</v>
      </c>
      <c r="L3" s="8" t="s">
        <v>37</v>
      </c>
      <c r="M3" s="6"/>
      <c r="N3" s="7"/>
      <c r="O3" s="8" t="s">
        <v>38</v>
      </c>
      <c r="P3" s="8" t="s">
        <v>39</v>
      </c>
      <c r="Q3" s="7"/>
      <c r="R3" s="9" t="s">
        <v>40</v>
      </c>
      <c r="S3" s="9" t="s">
        <v>41</v>
      </c>
      <c r="T3" s="10" t="s">
        <v>42</v>
      </c>
    </row>
    <row r="4" ht="16.5" customHeight="1" spans="2:20">
      <c r="B4" s="11">
        <v>1</v>
      </c>
      <c r="C4" s="12" t="s">
        <v>43</v>
      </c>
      <c r="D4" s="13" t="s">
        <v>44</v>
      </c>
      <c r="E4" s="6"/>
      <c r="F4" s="7"/>
      <c r="G4" s="13"/>
      <c r="H4" s="6"/>
      <c r="I4" s="7"/>
      <c r="J4" s="12"/>
      <c r="K4" s="12" t="s">
        <v>45</v>
      </c>
      <c r="L4" s="12" t="s">
        <v>47</v>
      </c>
      <c r="M4" s="6"/>
      <c r="N4" s="7"/>
      <c r="O4" s="14" t="str">
        <f>'Project (Detailed Version) '!T6</f>
        <v>Completed</v>
      </c>
      <c r="P4" s="14" t="str">
        <f>IF('Project (Detailed Version) '!U6=0,"None",'Project (Detailed Version) '!U6)</f>
        <v>None</v>
      </c>
      <c r="Q4" s="7"/>
      <c r="R4" s="15">
        <f>'Project (Detailed Version) '!W6</f>
        <v>46316</v>
      </c>
      <c r="S4" s="15">
        <f>'Project (Detailed Version) '!X6</f>
        <v>46316</v>
      </c>
      <c r="T4" s="16">
        <f>IF('Project (Detailed Version) '!Y6=0,"Not Ended",'Project (Detailed Version) '!Y6)</f>
        <v>46316</v>
      </c>
    </row>
    <row r="5" ht="16.5" customHeight="1" spans="2:20">
      <c r="B5" s="11">
        <v>2.1</v>
      </c>
      <c r="C5" s="17"/>
      <c r="D5" s="13" t="s">
        <v>49</v>
      </c>
      <c r="E5" s="18"/>
      <c r="F5" s="19"/>
      <c r="G5" s="13" t="s">
        <v>50</v>
      </c>
      <c r="H5" s="6"/>
      <c r="I5" s="7"/>
      <c r="J5" s="12" t="s">
        <v>51</v>
      </c>
      <c r="K5" s="12" t="s">
        <v>52</v>
      </c>
      <c r="L5" s="12" t="s">
        <v>54</v>
      </c>
      <c r="M5" s="6"/>
      <c r="N5" s="7"/>
      <c r="O5" s="14" t="str">
        <f ca="1">'Project (Detailed Version) '!T7</f>
        <v>Not Started</v>
      </c>
      <c r="P5" s="14" t="str">
        <f>IF('Project (Detailed Version) '!U7=0,"None",'Project (Detailed Version) '!U7)</f>
        <v>None</v>
      </c>
      <c r="Q5" s="7"/>
      <c r="R5" s="15">
        <f>'Project (Detailed Version) '!W7</f>
        <v>46319</v>
      </c>
      <c r="S5" s="15">
        <f>'Project (Detailed Version) '!X7</f>
        <v>46319</v>
      </c>
      <c r="T5" s="16" t="str">
        <f>IF('Project (Detailed Version) '!Y7=0,"Not Ended",'Project (Detailed Version) '!Y7)</f>
        <v>Not Ended</v>
      </c>
    </row>
    <row r="6" ht="16.5" customHeight="1" spans="2:20">
      <c r="B6" s="11">
        <v>2.2</v>
      </c>
      <c r="C6" s="17"/>
      <c r="D6" s="20"/>
      <c r="F6" s="21"/>
      <c r="G6" s="13" t="s">
        <v>55</v>
      </c>
      <c r="H6" s="6"/>
      <c r="I6" s="7"/>
      <c r="J6" s="12" t="s">
        <v>51</v>
      </c>
      <c r="K6" s="12" t="s">
        <v>52</v>
      </c>
      <c r="L6" s="12" t="s">
        <v>57</v>
      </c>
      <c r="M6" s="6"/>
      <c r="N6" s="7"/>
      <c r="O6" s="14" t="str">
        <f ca="1">'Project (Detailed Version) '!T8</f>
        <v>Not Started</v>
      </c>
      <c r="P6" s="14" t="str">
        <f>IF('Project (Detailed Version) '!U8=0,"None",'Project (Detailed Version) '!U8)</f>
        <v>None</v>
      </c>
      <c r="Q6" s="7"/>
      <c r="R6" s="15">
        <f>'Project (Detailed Version) '!W8</f>
        <v>46319</v>
      </c>
      <c r="S6" s="15">
        <f>'Project (Detailed Version) '!X8</f>
        <v>46319</v>
      </c>
      <c r="T6" s="16" t="str">
        <f>IF('Project (Detailed Version) '!Y8=0,"Not Ended",'Project (Detailed Version) '!Y8)</f>
        <v>Not Ended</v>
      </c>
    </row>
    <row r="7" ht="16.5" customHeight="1" spans="2:20">
      <c r="B7" s="11">
        <v>2.3</v>
      </c>
      <c r="C7" s="22"/>
      <c r="D7" s="23"/>
      <c r="E7" s="24"/>
      <c r="F7" s="25"/>
      <c r="G7" s="13" t="s">
        <v>58</v>
      </c>
      <c r="H7" s="6"/>
      <c r="I7" s="7"/>
      <c r="J7" s="12" t="s">
        <v>51</v>
      </c>
      <c r="K7" s="12" t="s">
        <v>59</v>
      </c>
      <c r="L7" s="12" t="s">
        <v>62</v>
      </c>
      <c r="M7" s="6"/>
      <c r="N7" s="7"/>
      <c r="O7" s="14" t="str">
        <f ca="1">'Project (Detailed Version) '!T9</f>
        <v>Not Started</v>
      </c>
      <c r="P7" s="14" t="str">
        <f>IF('Project (Detailed Version) '!U9=0,"None",'Project (Detailed Version) '!U9)</f>
        <v>None</v>
      </c>
      <c r="Q7" s="7"/>
      <c r="R7" s="15">
        <f>'Project (Detailed Version) '!W9</f>
        <v>46319</v>
      </c>
      <c r="S7" s="15">
        <f>'Project (Detailed Version) '!X9</f>
        <v>46319</v>
      </c>
      <c r="T7" s="16" t="str">
        <f>IF('Project (Detailed Version) '!Y9=0,"Not Ended",'Project (Detailed Version) '!Y9)</f>
        <v>Not Ended</v>
      </c>
    </row>
    <row r="8" ht="16.5" customHeight="1" spans="2:20">
      <c r="B8" s="11">
        <v>3</v>
      </c>
      <c r="C8" s="12" t="s">
        <v>63</v>
      </c>
      <c r="D8" s="13" t="s">
        <v>64</v>
      </c>
      <c r="E8" s="6"/>
      <c r="F8" s="7"/>
      <c r="G8" s="13" t="s">
        <v>65</v>
      </c>
      <c r="H8" s="6"/>
      <c r="I8" s="7"/>
      <c r="J8" s="12" t="s">
        <v>51</v>
      </c>
      <c r="K8" s="12" t="s">
        <v>52</v>
      </c>
      <c r="L8" s="12"/>
      <c r="M8" s="6"/>
      <c r="N8" s="7"/>
      <c r="O8" s="14" t="str">
        <f ca="1">'Project (Detailed Version) '!T10</f>
        <v>Not Started</v>
      </c>
      <c r="P8" s="14" t="str">
        <f>IF('Project (Detailed Version) '!U10=0,"None",'Project (Detailed Version) '!U10)</f>
        <v>None</v>
      </c>
      <c r="Q8" s="7"/>
      <c r="R8" s="15">
        <f>'Project (Detailed Version) '!W10</f>
        <v>46319</v>
      </c>
      <c r="S8" s="15">
        <f>'Project (Detailed Version) '!X10</f>
        <v>46319</v>
      </c>
      <c r="T8" s="16" t="str">
        <f>IF('Project (Detailed Version) '!Y10=0,"Not Ended",'Project (Detailed Version) '!Y10)</f>
        <v>Not Ended</v>
      </c>
    </row>
    <row r="9" ht="16.5" customHeight="1" spans="2:20">
      <c r="B9" s="11">
        <v>4</v>
      </c>
      <c r="C9" s="12" t="s">
        <v>66</v>
      </c>
      <c r="D9" s="13" t="s">
        <v>67</v>
      </c>
      <c r="E9" s="6"/>
      <c r="F9" s="7"/>
      <c r="G9" s="13" t="s">
        <v>68</v>
      </c>
      <c r="H9" s="6"/>
      <c r="I9" s="7"/>
      <c r="J9" s="12" t="s">
        <v>69</v>
      </c>
      <c r="K9" s="12" t="s">
        <v>59</v>
      </c>
      <c r="L9" s="12" t="s">
        <v>71</v>
      </c>
      <c r="M9" s="6"/>
      <c r="N9" s="7"/>
      <c r="O9" s="14" t="str">
        <f ca="1">'Project (Detailed Version) '!T11</f>
        <v>Not Started</v>
      </c>
      <c r="P9" s="14" t="str">
        <f>IF('Project (Detailed Version) '!U11=0,"None",'Project (Detailed Version) '!U11)</f>
        <v>None</v>
      </c>
      <c r="Q9" s="7"/>
      <c r="R9" s="15">
        <f>'Project (Detailed Version) '!W11</f>
        <v>46319</v>
      </c>
      <c r="S9" s="15">
        <f>'Project (Detailed Version) '!X11</f>
        <v>46319</v>
      </c>
      <c r="T9" s="16" t="str">
        <f>IF('Project (Detailed Version) '!Y11=0,"Not Ended",'Project (Detailed Version) '!Y11)</f>
        <v>Not Ended</v>
      </c>
    </row>
    <row r="10" ht="16.5" customHeight="1" spans="2:20">
      <c r="B10" s="11">
        <v>5.1</v>
      </c>
      <c r="C10" s="17"/>
      <c r="D10" s="13" t="s">
        <v>72</v>
      </c>
      <c r="E10" s="18"/>
      <c r="F10" s="19"/>
      <c r="G10" s="13" t="s">
        <v>73</v>
      </c>
      <c r="H10" s="6"/>
      <c r="I10" s="7"/>
      <c r="J10" s="12" t="s">
        <v>74</v>
      </c>
      <c r="K10" s="12" t="s">
        <v>59</v>
      </c>
      <c r="L10" s="12" t="s">
        <v>75</v>
      </c>
      <c r="M10" s="6"/>
      <c r="N10" s="7"/>
      <c r="O10" s="14" t="str">
        <f ca="1">'Project (Detailed Version) '!T12</f>
        <v>Not Started</v>
      </c>
      <c r="P10" s="14" t="str">
        <f>IF('Project (Detailed Version) '!U12=0,"None",'Project (Detailed Version) '!U12)</f>
        <v>None</v>
      </c>
      <c r="Q10" s="7"/>
      <c r="R10" s="15">
        <f>'Project (Detailed Version) '!W12</f>
        <v>46319</v>
      </c>
      <c r="S10" s="15">
        <f>'Project (Detailed Version) '!X12</f>
        <v>46319</v>
      </c>
      <c r="T10" s="16" t="str">
        <f>IF('Project (Detailed Version) '!Y12=0,"Not Ended",'Project (Detailed Version) '!Y12)</f>
        <v>Not Ended</v>
      </c>
    </row>
    <row r="11" ht="16.5" customHeight="1" spans="2:20">
      <c r="B11" s="11">
        <v>5.2</v>
      </c>
      <c r="C11" s="17"/>
      <c r="D11" s="23"/>
      <c r="E11" s="24"/>
      <c r="F11" s="25"/>
      <c r="G11" s="13" t="s">
        <v>76</v>
      </c>
      <c r="H11" s="6"/>
      <c r="I11" s="7"/>
      <c r="J11" s="12" t="s">
        <v>69</v>
      </c>
      <c r="K11" s="12" t="s">
        <v>59</v>
      </c>
      <c r="L11" s="12"/>
      <c r="M11" s="6"/>
      <c r="N11" s="7"/>
      <c r="O11" s="14" t="str">
        <f ca="1">'Project (Detailed Version) '!T13</f>
        <v>Not Started</v>
      </c>
      <c r="P11" s="14" t="str">
        <f>IF('Project (Detailed Version) '!U13=0,"None",'Project (Detailed Version) '!U13)</f>
        <v>None</v>
      </c>
      <c r="Q11" s="7"/>
      <c r="R11" s="15">
        <f>'Project (Detailed Version) '!W13</f>
        <v>46321</v>
      </c>
      <c r="S11" s="15">
        <f>'Project (Detailed Version) '!X13</f>
        <v>46321</v>
      </c>
      <c r="T11" s="16" t="str">
        <f>IF('Project (Detailed Version) '!Y13=0,"Not Ended",'Project (Detailed Version) '!Y13)</f>
        <v>Not Ended</v>
      </c>
    </row>
    <row r="12" ht="16.5" customHeight="1" spans="2:20">
      <c r="B12" s="11">
        <v>6.1</v>
      </c>
      <c r="C12" s="17"/>
      <c r="D12" s="13" t="s">
        <v>77</v>
      </c>
      <c r="E12" s="18"/>
      <c r="F12" s="19"/>
      <c r="G12" s="13" t="s">
        <v>78</v>
      </c>
      <c r="H12" s="6"/>
      <c r="I12" s="7"/>
      <c r="J12" s="12" t="s">
        <v>79</v>
      </c>
      <c r="K12" s="12" t="s">
        <v>59</v>
      </c>
      <c r="L12" s="12" t="s">
        <v>82</v>
      </c>
      <c r="M12" s="6"/>
      <c r="N12" s="7"/>
      <c r="O12" s="14" t="str">
        <f ca="1">'Project (Detailed Version) '!T14</f>
        <v>Not Started</v>
      </c>
      <c r="P12" s="14" t="str">
        <f>IF('Project (Detailed Version) '!U14=0,"None",'Project (Detailed Version) '!U14)</f>
        <v>None</v>
      </c>
      <c r="Q12" s="7"/>
      <c r="R12" s="15">
        <f>'Project (Detailed Version) '!W14</f>
        <v>46319</v>
      </c>
      <c r="S12" s="15">
        <f>'Project (Detailed Version) '!X14</f>
        <v>46321</v>
      </c>
      <c r="T12" s="16" t="str">
        <f>IF('Project (Detailed Version) '!Y14=0,"Not Ended",'Project (Detailed Version) '!Y14)</f>
        <v>Not Ended</v>
      </c>
    </row>
    <row r="13" ht="16.5" customHeight="1" spans="2:20">
      <c r="B13" s="11">
        <v>6.2</v>
      </c>
      <c r="C13" s="17"/>
      <c r="D13" s="20"/>
      <c r="F13" s="21"/>
      <c r="G13" s="13" t="s">
        <v>83</v>
      </c>
      <c r="H13" s="6"/>
      <c r="I13" s="7"/>
      <c r="J13" s="12" t="s">
        <v>84</v>
      </c>
      <c r="K13" s="12" t="s">
        <v>59</v>
      </c>
      <c r="L13" s="12" t="s">
        <v>87</v>
      </c>
      <c r="M13" s="6"/>
      <c r="N13" s="7"/>
      <c r="O13" s="14" t="str">
        <f ca="1">'Project (Detailed Version) '!T15</f>
        <v>Not Started</v>
      </c>
      <c r="P13" s="14" t="str">
        <f>IF('Project (Detailed Version) '!U15=0,"None",'Project (Detailed Version) '!U15)</f>
        <v>None</v>
      </c>
      <c r="Q13" s="7"/>
      <c r="R13" s="15">
        <f>'Project (Detailed Version) '!W15</f>
        <v>46321</v>
      </c>
      <c r="S13" s="15">
        <f>'Project (Detailed Version) '!X15</f>
        <v>46321</v>
      </c>
      <c r="T13" s="16" t="str">
        <f>IF('Project (Detailed Version) '!Y15=0,"Not Ended",'Project (Detailed Version) '!Y15)</f>
        <v>Not Ended</v>
      </c>
    </row>
    <row r="14" ht="16.5" customHeight="1" spans="2:20">
      <c r="B14" s="11">
        <v>6.3</v>
      </c>
      <c r="C14" s="17"/>
      <c r="D14" s="20"/>
      <c r="F14" s="21"/>
      <c r="G14" s="13" t="s">
        <v>88</v>
      </c>
      <c r="H14" s="6"/>
      <c r="I14" s="7"/>
      <c r="J14" s="12" t="s">
        <v>89</v>
      </c>
      <c r="K14" s="12" t="s">
        <v>59</v>
      </c>
      <c r="L14" s="12" t="s">
        <v>92</v>
      </c>
      <c r="M14" s="6"/>
      <c r="N14" s="7"/>
      <c r="O14" s="14" t="str">
        <f ca="1">'Project (Detailed Version) '!T16</f>
        <v>Not Started</v>
      </c>
      <c r="P14" s="14" t="str">
        <f>IF('Project (Detailed Version) '!U16=0,"None",'Project (Detailed Version) '!U16)</f>
        <v>None</v>
      </c>
      <c r="Q14" s="7"/>
      <c r="R14" s="15">
        <f>'Project (Detailed Version) '!W16</f>
        <v>46320</v>
      </c>
      <c r="S14" s="15">
        <f>'Project (Detailed Version) '!X16</f>
        <v>46321</v>
      </c>
      <c r="T14" s="16" t="str">
        <f>IF('Project (Detailed Version) '!Y16=0,"Not Ended",'Project (Detailed Version) '!Y16)</f>
        <v>Not Ended</v>
      </c>
    </row>
    <row r="15" ht="16.5" customHeight="1" spans="2:20">
      <c r="B15" s="11">
        <v>6.4</v>
      </c>
      <c r="C15" s="17"/>
      <c r="D15" s="20"/>
      <c r="F15" s="21"/>
      <c r="G15" s="13" t="s">
        <v>93</v>
      </c>
      <c r="H15" s="6"/>
      <c r="I15" s="7"/>
      <c r="J15" s="12" t="s">
        <v>69</v>
      </c>
      <c r="K15" s="12" t="s">
        <v>59</v>
      </c>
      <c r="L15" s="12" t="s">
        <v>96</v>
      </c>
      <c r="M15" s="6"/>
      <c r="N15" s="7"/>
      <c r="O15" s="14" t="str">
        <f ca="1">'Project (Detailed Version) '!T17</f>
        <v>Not Started</v>
      </c>
      <c r="P15" s="14" t="str">
        <f>IF('Project (Detailed Version) '!U17=0,"None",'Project (Detailed Version) '!U17)</f>
        <v>None</v>
      </c>
      <c r="Q15" s="7"/>
      <c r="R15" s="15">
        <f>'Project (Detailed Version) '!W17</f>
        <v>46321</v>
      </c>
      <c r="S15" s="15">
        <f>'Project (Detailed Version) '!X17</f>
        <v>46321</v>
      </c>
      <c r="T15" s="16" t="str">
        <f>IF('Project (Detailed Version) '!Y17=0,"Not Ended",'Project (Detailed Version) '!Y17)</f>
        <v>Not Ended</v>
      </c>
    </row>
    <row r="16" ht="16.5" customHeight="1" spans="2:20">
      <c r="B16" s="11">
        <v>6.5</v>
      </c>
      <c r="C16" s="17"/>
      <c r="D16" s="20"/>
      <c r="F16" s="21"/>
      <c r="G16" s="13" t="s">
        <v>97</v>
      </c>
      <c r="H16" s="6"/>
      <c r="I16" s="7"/>
      <c r="J16" s="12" t="s">
        <v>89</v>
      </c>
      <c r="K16" s="12" t="s">
        <v>59</v>
      </c>
      <c r="L16" s="12" t="s">
        <v>99</v>
      </c>
      <c r="M16" s="6"/>
      <c r="N16" s="7"/>
      <c r="O16" s="14" t="str">
        <f ca="1">'Project (Detailed Version) '!T18</f>
        <v>Not Started</v>
      </c>
      <c r="P16" s="14" t="str">
        <f>IF('Project (Detailed Version) '!U18=0,"None",'Project (Detailed Version) '!U18)</f>
        <v>None</v>
      </c>
      <c r="Q16" s="7"/>
      <c r="R16" s="15">
        <f>'Project (Detailed Version) '!W18</f>
        <v>46319</v>
      </c>
      <c r="S16" s="15">
        <f>'Project (Detailed Version) '!X18</f>
        <v>46320</v>
      </c>
      <c r="T16" s="16" t="str">
        <f>IF('Project (Detailed Version) '!Y18=0,"Not Ended",'Project (Detailed Version) '!Y18)</f>
        <v>Not Ended</v>
      </c>
    </row>
    <row r="17" ht="16.5" customHeight="1" spans="2:20">
      <c r="B17" s="11">
        <v>6.6</v>
      </c>
      <c r="C17" s="17"/>
      <c r="D17" s="20"/>
      <c r="F17" s="21"/>
      <c r="G17" s="13" t="s">
        <v>100</v>
      </c>
      <c r="H17" s="6"/>
      <c r="I17" s="7"/>
      <c r="J17" s="12" t="s">
        <v>79</v>
      </c>
      <c r="K17" s="12" t="s">
        <v>59</v>
      </c>
      <c r="L17" s="12" t="s">
        <v>103</v>
      </c>
      <c r="M17" s="6"/>
      <c r="N17" s="7"/>
      <c r="O17" s="14" t="str">
        <f ca="1">'Project (Detailed Version) '!T19</f>
        <v>Not Started</v>
      </c>
      <c r="P17" s="14" t="str">
        <f>IF('Project (Detailed Version) '!U19=0,"None",'Project (Detailed Version) '!U19)</f>
        <v>None</v>
      </c>
      <c r="Q17" s="7"/>
      <c r="R17" s="15">
        <f>'Project (Detailed Version) '!W19</f>
        <v>46319</v>
      </c>
      <c r="S17" s="15">
        <f>'Project (Detailed Version) '!X19</f>
        <v>46321</v>
      </c>
      <c r="T17" s="16" t="str">
        <f>IF('Project (Detailed Version) '!Y19=0,"Not Ended",'Project (Detailed Version) '!Y19)</f>
        <v>Not Ended</v>
      </c>
    </row>
    <row r="18" ht="16.5" customHeight="1" spans="2:20">
      <c r="B18" s="11">
        <v>6.7</v>
      </c>
      <c r="C18" s="17"/>
      <c r="D18" s="23"/>
      <c r="E18" s="24"/>
      <c r="F18" s="25"/>
      <c r="G18" s="13" t="s">
        <v>104</v>
      </c>
      <c r="H18" s="6"/>
      <c r="I18" s="7"/>
      <c r="J18" s="12" t="s">
        <v>89</v>
      </c>
      <c r="K18" s="12" t="s">
        <v>52</v>
      </c>
      <c r="L18" s="12" t="s">
        <v>106</v>
      </c>
      <c r="M18" s="6"/>
      <c r="N18" s="7"/>
      <c r="O18" s="14" t="str">
        <f ca="1">'Project (Detailed Version) '!T20</f>
        <v>Not Started</v>
      </c>
      <c r="P18" s="14" t="str">
        <f>IF('Project (Detailed Version) '!U20=0,"None",'Project (Detailed Version) '!U20)</f>
        <v>None</v>
      </c>
      <c r="Q18" s="7"/>
      <c r="R18" s="15">
        <f>'Project (Detailed Version) '!W20</f>
        <v>46319</v>
      </c>
      <c r="S18" s="15">
        <f>'Project (Detailed Version) '!X20</f>
        <v>46320</v>
      </c>
      <c r="T18" s="16" t="str">
        <f>IF('Project (Detailed Version) '!Y20=0,"Not Ended",'Project (Detailed Version) '!Y20)</f>
        <v>Not Ended</v>
      </c>
    </row>
    <row r="19" ht="16.5" customHeight="1" spans="2:20">
      <c r="B19" s="11">
        <v>7.1</v>
      </c>
      <c r="C19" s="17"/>
      <c r="D19" s="13" t="s">
        <v>107</v>
      </c>
      <c r="E19" s="18"/>
      <c r="F19" s="19"/>
      <c r="G19" s="13" t="s">
        <v>108</v>
      </c>
      <c r="H19" s="6"/>
      <c r="I19" s="7"/>
      <c r="J19" s="12" t="s">
        <v>51</v>
      </c>
      <c r="K19" s="12" t="s">
        <v>59</v>
      </c>
      <c r="L19" s="12" t="s">
        <v>110</v>
      </c>
      <c r="M19" s="6"/>
      <c r="N19" s="7"/>
      <c r="O19" s="14" t="str">
        <f ca="1">'Project (Detailed Version) '!T21</f>
        <v>Not Started</v>
      </c>
      <c r="P19" s="14" t="str">
        <f>IF('Project (Detailed Version) '!U21=0,"None",'Project (Detailed Version) '!U21)</f>
        <v>None</v>
      </c>
      <c r="Q19" s="7"/>
      <c r="R19" s="15">
        <f>'Project (Detailed Version) '!W21</f>
        <v>46322</v>
      </c>
      <c r="S19" s="15">
        <f>'Project (Detailed Version) '!X21</f>
        <v>46322</v>
      </c>
      <c r="T19" s="16" t="str">
        <f>IF('Project (Detailed Version) '!Y21=0,"Not Ended",'Project (Detailed Version) '!Y21)</f>
        <v>Not Ended</v>
      </c>
    </row>
    <row r="20" ht="16.5" customHeight="1" spans="2:20">
      <c r="B20" s="11">
        <v>7.2</v>
      </c>
      <c r="C20" s="17"/>
      <c r="D20" s="20"/>
      <c r="F20" s="21"/>
      <c r="G20" s="13" t="s">
        <v>111</v>
      </c>
      <c r="H20" s="6"/>
      <c r="I20" s="7"/>
      <c r="J20" s="12" t="s">
        <v>51</v>
      </c>
      <c r="K20" s="12" t="s">
        <v>59</v>
      </c>
      <c r="L20" s="12" t="s">
        <v>113</v>
      </c>
      <c r="M20" s="6"/>
      <c r="N20" s="7"/>
      <c r="O20" s="14" t="str">
        <f ca="1">'Project (Detailed Version) '!T22</f>
        <v>Not Started</v>
      </c>
      <c r="P20" s="14" t="str">
        <f>IF('Project (Detailed Version) '!U22=0,"None",'Project (Detailed Version) '!U22)</f>
        <v>None</v>
      </c>
      <c r="Q20" s="7"/>
      <c r="R20" s="15">
        <f>'Project (Detailed Version) '!W22</f>
        <v>46322</v>
      </c>
      <c r="S20" s="15">
        <f>'Project (Detailed Version) '!X22</f>
        <v>46322</v>
      </c>
      <c r="T20" s="16" t="str">
        <f>IF('Project (Detailed Version) '!Y22=0,"Not Ended",'Project (Detailed Version) '!Y22)</f>
        <v>Not Ended</v>
      </c>
    </row>
    <row r="21" ht="16.5" customHeight="1" spans="2:20">
      <c r="B21" s="11">
        <v>7.3</v>
      </c>
      <c r="C21" s="17"/>
      <c r="D21" s="20"/>
      <c r="F21" s="21"/>
      <c r="G21" s="13" t="s">
        <v>114</v>
      </c>
      <c r="H21" s="6"/>
      <c r="I21" s="7"/>
      <c r="J21" s="12" t="s">
        <v>84</v>
      </c>
      <c r="K21" s="12" t="s">
        <v>59</v>
      </c>
      <c r="L21" s="12" t="s">
        <v>116</v>
      </c>
      <c r="M21" s="6"/>
      <c r="N21" s="7"/>
      <c r="O21" s="14" t="str">
        <f ca="1">'Project (Detailed Version) '!T23</f>
        <v>Not Started</v>
      </c>
      <c r="P21" s="14" t="str">
        <f>IF('Project (Detailed Version) '!U23=0,"None",'Project (Detailed Version) '!U23)</f>
        <v>None</v>
      </c>
      <c r="Q21" s="7"/>
      <c r="R21" s="15">
        <f>'Project (Detailed Version) '!W23</f>
        <v>46322</v>
      </c>
      <c r="S21" s="15">
        <f>'Project (Detailed Version) '!X23</f>
        <v>46322</v>
      </c>
      <c r="T21" s="16" t="str">
        <f>IF('Project (Detailed Version) '!Y23=0,"Not Ended",'Project (Detailed Version) '!Y23)</f>
        <v>Not Ended</v>
      </c>
    </row>
    <row r="22" ht="16.5" customHeight="1" spans="2:20">
      <c r="B22" s="11">
        <v>7.4</v>
      </c>
      <c r="C22" s="17"/>
      <c r="D22" s="23"/>
      <c r="E22" s="24"/>
      <c r="F22" s="25"/>
      <c r="G22" s="13" t="s">
        <v>117</v>
      </c>
      <c r="H22" s="6"/>
      <c r="I22" s="7"/>
      <c r="J22" s="12" t="s">
        <v>118</v>
      </c>
      <c r="K22" s="12" t="s">
        <v>59</v>
      </c>
      <c r="L22" s="12" t="s">
        <v>120</v>
      </c>
      <c r="M22" s="6"/>
      <c r="N22" s="7"/>
      <c r="O22" s="14" t="str">
        <f ca="1">'Project (Detailed Version) '!T24</f>
        <v>Not Started</v>
      </c>
      <c r="P22" s="14" t="str">
        <f>IF('Project (Detailed Version) '!U24=0,"None",'Project (Detailed Version) '!U24)</f>
        <v>None</v>
      </c>
      <c r="Q22" s="7"/>
      <c r="R22" s="15">
        <f>'Project (Detailed Version) '!W24</f>
        <v>46323</v>
      </c>
      <c r="S22" s="15">
        <f>'Project (Detailed Version) '!X24</f>
        <v>46323</v>
      </c>
      <c r="T22" s="16" t="str">
        <f>IF('Project (Detailed Version) '!Y24=0,"Not Ended",'Project (Detailed Version) '!Y24)</f>
        <v>Not Ended</v>
      </c>
    </row>
    <row r="23" ht="16.5" customHeight="1" spans="2:20">
      <c r="B23" s="11">
        <v>8</v>
      </c>
      <c r="C23" s="17"/>
      <c r="D23" s="13" t="s">
        <v>121</v>
      </c>
      <c r="E23" s="6"/>
      <c r="F23" s="7"/>
      <c r="G23" s="13" t="s">
        <v>122</v>
      </c>
      <c r="H23" s="6"/>
      <c r="I23" s="7"/>
      <c r="J23" s="12" t="s">
        <v>89</v>
      </c>
      <c r="K23" s="12" t="s">
        <v>59</v>
      </c>
      <c r="L23" s="12" t="s">
        <v>124</v>
      </c>
      <c r="M23" s="6"/>
      <c r="N23" s="7"/>
      <c r="O23" s="14" t="str">
        <f ca="1">'Project (Detailed Version) '!T25</f>
        <v>Not Started</v>
      </c>
      <c r="P23" s="14" t="str">
        <f>IF('Project (Detailed Version) '!U25=0,"None",'Project (Detailed Version) '!U25)</f>
        <v>None</v>
      </c>
      <c r="Q23" s="7"/>
      <c r="R23" s="15">
        <f>'Project (Detailed Version) '!W25</f>
        <v>46322</v>
      </c>
      <c r="S23" s="15">
        <f>'Project (Detailed Version) '!X25</f>
        <v>46322</v>
      </c>
      <c r="T23" s="16" t="str">
        <f>IF('Project (Detailed Version) '!Y25=0,"Not Ended",'Project (Detailed Version) '!Y25)</f>
        <v>Not Ended</v>
      </c>
    </row>
    <row r="24" ht="16.5" customHeight="1" spans="2:20">
      <c r="B24" s="11">
        <v>9</v>
      </c>
      <c r="C24" s="17"/>
      <c r="D24" s="13" t="s">
        <v>125</v>
      </c>
      <c r="E24" s="6"/>
      <c r="F24" s="7"/>
      <c r="G24" s="13" t="s">
        <v>126</v>
      </c>
      <c r="H24" s="6"/>
      <c r="I24" s="7"/>
      <c r="J24" s="12" t="s">
        <v>84</v>
      </c>
      <c r="K24" s="12" t="s">
        <v>59</v>
      </c>
      <c r="L24" s="12"/>
      <c r="M24" s="6"/>
      <c r="N24" s="7"/>
      <c r="O24" s="14" t="str">
        <f ca="1">'Project (Detailed Version) '!T26</f>
        <v>Not Started</v>
      </c>
      <c r="P24" s="14" t="str">
        <f>IF('Project (Detailed Version) '!U26=0,"None",'Project (Detailed Version) '!U26)</f>
        <v>None</v>
      </c>
      <c r="Q24" s="7"/>
      <c r="R24" s="15">
        <f>'Project (Detailed Version) '!W26</f>
        <v>46323</v>
      </c>
      <c r="S24" s="15">
        <f>'Project (Detailed Version) '!X26</f>
        <v>46323</v>
      </c>
      <c r="T24" s="16" t="str">
        <f>IF('Project (Detailed Version) '!Y26=0,"Not Ended",'Project (Detailed Version) '!Y26)</f>
        <v>Not Ended</v>
      </c>
    </row>
    <row r="25" ht="16.5" customHeight="1" spans="2:20">
      <c r="B25" s="11">
        <v>10</v>
      </c>
      <c r="C25" s="22"/>
      <c r="D25" s="13" t="s">
        <v>127</v>
      </c>
      <c r="E25" s="6"/>
      <c r="F25" s="7"/>
      <c r="G25" s="13" t="s">
        <v>128</v>
      </c>
      <c r="H25" s="6"/>
      <c r="I25" s="7"/>
      <c r="J25" s="12" t="s">
        <v>129</v>
      </c>
      <c r="K25" s="12" t="s">
        <v>45</v>
      </c>
      <c r="L25" s="12"/>
      <c r="M25" s="6"/>
      <c r="N25" s="7"/>
      <c r="O25" s="14" t="str">
        <f ca="1">'Project (Detailed Version) '!T27</f>
        <v>Not Started</v>
      </c>
      <c r="P25" s="14" t="str">
        <f>IF('Project (Detailed Version) '!U27=0,"None",'Project (Detailed Version) '!U27)</f>
        <v>None</v>
      </c>
      <c r="Q25" s="7"/>
      <c r="R25" s="15">
        <f>'Project (Detailed Version) '!W27</f>
        <v>46323</v>
      </c>
      <c r="S25" s="15">
        <f>'Project (Detailed Version) '!X27</f>
        <v>46323</v>
      </c>
      <c r="T25" s="16" t="str">
        <f>IF('Project (Detailed Version) '!Y27=0,"Not Ended",'Project (Detailed Version) '!Y27)</f>
        <v>Not Ended</v>
      </c>
    </row>
    <row r="26" ht="16.5" customHeight="1" spans="2:20">
      <c r="B26" s="11">
        <v>10.1</v>
      </c>
      <c r="C26" s="12" t="s">
        <v>130</v>
      </c>
      <c r="D26" s="13" t="s">
        <v>131</v>
      </c>
      <c r="E26" s="6"/>
      <c r="F26" s="7"/>
      <c r="G26" s="13" t="s">
        <v>132</v>
      </c>
      <c r="H26" s="6"/>
      <c r="I26" s="7"/>
      <c r="J26" s="12" t="s">
        <v>69</v>
      </c>
      <c r="K26" s="12" t="s">
        <v>52</v>
      </c>
      <c r="L26" s="12" t="s">
        <v>144</v>
      </c>
      <c r="M26" s="6"/>
      <c r="N26" s="7"/>
      <c r="O26" s="14" t="str">
        <f ca="1">'Project (Detailed Version) '!T28</f>
        <v>Not Started</v>
      </c>
      <c r="P26" s="14" t="str">
        <f>IF('Project (Detailed Version) '!U28=0,"None",'Project (Detailed Version) '!U28)</f>
        <v>None</v>
      </c>
      <c r="Q26" s="7"/>
      <c r="R26" s="15">
        <f>'Project (Detailed Version) '!W28</f>
        <v>46323</v>
      </c>
      <c r="S26" s="15">
        <f>'Project (Detailed Version) '!X28</f>
        <v>46323</v>
      </c>
      <c r="T26" s="16" t="str">
        <f>IF('Project (Detailed Version) '!Y28=0,"Not Ended",'Project (Detailed Version) '!Y28)</f>
        <v>Not Ended</v>
      </c>
    </row>
    <row r="27" ht="16.5" customHeight="1" spans="2:20">
      <c r="B27" s="11">
        <v>10.2</v>
      </c>
      <c r="C27" s="17"/>
      <c r="D27" s="13" t="s">
        <v>135</v>
      </c>
      <c r="E27" s="6"/>
      <c r="F27" s="7"/>
      <c r="G27" s="13" t="s">
        <v>136</v>
      </c>
      <c r="H27" s="6"/>
      <c r="I27" s="7"/>
      <c r="J27" s="12" t="s">
        <v>69</v>
      </c>
      <c r="K27" s="12" t="s">
        <v>52</v>
      </c>
      <c r="L27" s="12" t="s">
        <v>138</v>
      </c>
      <c r="M27" s="6"/>
      <c r="N27" s="7"/>
      <c r="O27" s="14" t="str">
        <f ca="1">'Project (Detailed Version) '!T29</f>
        <v>Not Started</v>
      </c>
      <c r="P27" s="14" t="str">
        <f>IF('Project (Detailed Version) '!U29=0,"None",'Project (Detailed Version) '!U29)</f>
        <v>None</v>
      </c>
      <c r="Q27" s="7"/>
      <c r="R27" s="15">
        <f>'Project (Detailed Version) '!W29</f>
        <v>46323</v>
      </c>
      <c r="S27" s="15">
        <f>'Project (Detailed Version) '!X29</f>
        <v>46323</v>
      </c>
      <c r="T27" s="16" t="str">
        <f>IF('Project (Detailed Version) '!Y29=0,"Not Ended",'Project (Detailed Version) '!Y29)</f>
        <v>Not Ended</v>
      </c>
    </row>
    <row r="28" ht="17.25" customHeight="1" spans="2:20">
      <c r="B28" s="26">
        <v>10.3</v>
      </c>
      <c r="C28" s="27"/>
      <c r="D28" s="28" t="s">
        <v>139</v>
      </c>
      <c r="E28" s="29"/>
      <c r="F28" s="30"/>
      <c r="G28" s="28" t="s">
        <v>140</v>
      </c>
      <c r="H28" s="29"/>
      <c r="I28" s="30"/>
      <c r="J28" s="31" t="s">
        <v>69</v>
      </c>
      <c r="K28" s="31" t="s">
        <v>45</v>
      </c>
      <c r="L28" s="31" t="s">
        <v>141</v>
      </c>
      <c r="M28" s="29"/>
      <c r="N28" s="30"/>
      <c r="O28" s="32" t="str">
        <f ca="1">'Project (Detailed Version) '!T30</f>
        <v>Not Started</v>
      </c>
      <c r="P28" s="32" t="str">
        <f>IF('Project (Detailed Version) '!U30=0,"None",'Project (Detailed Version) '!U30)</f>
        <v>None</v>
      </c>
      <c r="Q28" s="30"/>
      <c r="R28" s="33">
        <f>'Project (Detailed Version) '!W30</f>
        <v>46323</v>
      </c>
      <c r="S28" s="33">
        <f>'Project (Detailed Version) '!X30</f>
        <v>46323</v>
      </c>
      <c r="T28" s="34" t="str">
        <f>IF('Project (Detailed Version) '!Y30=0,"Not Ended",'Project (Detailed Version) '!Y30)</f>
        <v>Not Ended</v>
      </c>
    </row>
  </sheetData>
  <mergeCells count="96">
    <mergeCell ref="B2:T2"/>
    <mergeCell ref="D3:F3"/>
    <mergeCell ref="G3:I3"/>
    <mergeCell ref="L3:N3"/>
    <mergeCell ref="P3:Q3"/>
    <mergeCell ref="D4:F4"/>
    <mergeCell ref="G4:I4"/>
    <mergeCell ref="L4:N4"/>
    <mergeCell ref="P4:Q4"/>
    <mergeCell ref="G5:I5"/>
    <mergeCell ref="L5:N5"/>
    <mergeCell ref="P5:Q5"/>
    <mergeCell ref="G6:I6"/>
    <mergeCell ref="L6:N6"/>
    <mergeCell ref="P6:Q6"/>
    <mergeCell ref="G7:I7"/>
    <mergeCell ref="L7:N7"/>
    <mergeCell ref="P7:Q7"/>
    <mergeCell ref="D8:F8"/>
    <mergeCell ref="G8:I8"/>
    <mergeCell ref="L8:N8"/>
    <mergeCell ref="P8:Q8"/>
    <mergeCell ref="D9:F9"/>
    <mergeCell ref="G9:I9"/>
    <mergeCell ref="L9:N9"/>
    <mergeCell ref="P9:Q9"/>
    <mergeCell ref="G10:I10"/>
    <mergeCell ref="L10:N10"/>
    <mergeCell ref="P10:Q10"/>
    <mergeCell ref="G11:I11"/>
    <mergeCell ref="L11:N11"/>
    <mergeCell ref="P11:Q11"/>
    <mergeCell ref="G12:I12"/>
    <mergeCell ref="L12:N12"/>
    <mergeCell ref="P12:Q12"/>
    <mergeCell ref="G13:I13"/>
    <mergeCell ref="L13:N13"/>
    <mergeCell ref="P13:Q13"/>
    <mergeCell ref="G14:I14"/>
    <mergeCell ref="L14:N14"/>
    <mergeCell ref="P14:Q14"/>
    <mergeCell ref="G15:I15"/>
    <mergeCell ref="L15:N15"/>
    <mergeCell ref="P15:Q15"/>
    <mergeCell ref="G16:I16"/>
    <mergeCell ref="L16:N16"/>
    <mergeCell ref="P16:Q16"/>
    <mergeCell ref="G17:I17"/>
    <mergeCell ref="L17:N17"/>
    <mergeCell ref="P17:Q17"/>
    <mergeCell ref="G18:I18"/>
    <mergeCell ref="L18:N18"/>
    <mergeCell ref="P18:Q18"/>
    <mergeCell ref="G19:I19"/>
    <mergeCell ref="L19:N19"/>
    <mergeCell ref="P19:Q19"/>
    <mergeCell ref="G20:I20"/>
    <mergeCell ref="L20:N20"/>
    <mergeCell ref="P20:Q20"/>
    <mergeCell ref="G21:I21"/>
    <mergeCell ref="L21:N21"/>
    <mergeCell ref="P21:Q21"/>
    <mergeCell ref="G22:I22"/>
    <mergeCell ref="L22:N22"/>
    <mergeCell ref="P22:Q22"/>
    <mergeCell ref="D23:F23"/>
    <mergeCell ref="G23:I23"/>
    <mergeCell ref="L23:N23"/>
    <mergeCell ref="P23:Q23"/>
    <mergeCell ref="D24:F24"/>
    <mergeCell ref="G24:I24"/>
    <mergeCell ref="L24:N24"/>
    <mergeCell ref="P24:Q24"/>
    <mergeCell ref="D25:F25"/>
    <mergeCell ref="G25:I25"/>
    <mergeCell ref="L25:N25"/>
    <mergeCell ref="P25:Q25"/>
    <mergeCell ref="D26:F26"/>
    <mergeCell ref="G26:I26"/>
    <mergeCell ref="L26:N26"/>
    <mergeCell ref="P26:Q26"/>
    <mergeCell ref="D27:F27"/>
    <mergeCell ref="G27:I27"/>
    <mergeCell ref="L27:N27"/>
    <mergeCell ref="P27:Q27"/>
    <mergeCell ref="D28:F28"/>
    <mergeCell ref="G28:I28"/>
    <mergeCell ref="L28:N28"/>
    <mergeCell ref="P28:Q28"/>
    <mergeCell ref="C4:C7"/>
    <mergeCell ref="C9:C25"/>
    <mergeCell ref="C26:C28"/>
    <mergeCell ref="D5:F7"/>
    <mergeCell ref="D10:F11"/>
    <mergeCell ref="D12:F18"/>
    <mergeCell ref="D19:F22"/>
  </mergeCells>
  <conditionalFormatting sqref="G4:T4">
    <cfRule type="expression" dxfId="8" priority="1">
      <formula>$O4="Overdue"</formula>
    </cfRule>
    <cfRule type="expression" dxfId="9" priority="2">
      <formula>$O4="Not Required"</formula>
    </cfRule>
    <cfRule type="expression" dxfId="10" priority="3">
      <formula>$O4="In Progress"</formula>
    </cfRule>
    <cfRule type="expression" dxfId="0" priority="4">
      <formula>$O4="Completed"</formula>
    </cfRule>
  </conditionalFormatting>
  <conditionalFormatting sqref="G5:T5">
    <cfRule type="expression" dxfId="8" priority="18">
      <formula>$O5="Overdue"</formula>
    </cfRule>
    <cfRule type="expression" dxfId="9" priority="19">
      <formula>$O5="Not Required"</formula>
    </cfRule>
    <cfRule type="expression" dxfId="10" priority="20">
      <formula>$O5="In Progress"</formula>
    </cfRule>
    <cfRule type="expression" dxfId="0" priority="21">
      <formula>$O5="Completed"</formula>
    </cfRule>
  </conditionalFormatting>
  <conditionalFormatting sqref="K4:K28">
    <cfRule type="cellIs" dxfId="1" priority="28" operator="equal">
      <formula>"N"</formula>
    </cfRule>
    <cfRule type="cellIs" dxfId="2" priority="29" operator="equal">
      <formula>"Normal"</formula>
    </cfRule>
    <cfRule type="cellIs" dxfId="3" priority="30" operator="equal">
      <formula>"Important"</formula>
    </cfRule>
    <cfRule type="cellIs" dxfId="4" priority="31" operator="equal">
      <formula>"Very Important"</formula>
    </cfRule>
  </conditionalFormatting>
  <conditionalFormatting sqref="G6:T28">
    <cfRule type="expression" dxfId="8" priority="5">
      <formula>$O6="Overdue"</formula>
    </cfRule>
    <cfRule type="expression" dxfId="9" priority="6">
      <formula>$O6="Not Required"</formula>
    </cfRule>
    <cfRule type="expression" dxfId="10" priority="7">
      <formula>$O6="In Progress"</formula>
    </cfRule>
    <cfRule type="expression" dxfId="0" priority="8">
      <formula>$O6="Completed"</formula>
    </cfRule>
  </conditionalFormatting>
  <dataValidations count="1">
    <dataValidation type="list" allowBlank="1" showInputMessage="1" sqref="O4:O15 O16:O20 O21:O28">
      <formula1>"Not Started,In Progress,Completed,Not Required,Overdue"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Project (Detailed Version) </vt:lpstr>
      <vt:lpstr>Project (Concise Version)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Fat丶宁</dc:creator>
  <cp:lastModifiedBy>油菜花科技-梁建宁</cp:lastModifiedBy>
  <dcterms:created xsi:type="dcterms:W3CDTF">2015-06-05T18:19:00Z</dcterms:created>
  <dcterms:modified xsi:type="dcterms:W3CDTF">2026-10-23T02:06:28Z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137F2F7B1BB44C8988D541EBBD92ACA5_13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